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9.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0.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1.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2.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6.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7.xml" ContentType="application/vnd.openxmlformats-officedocument.drawing+xml"/>
  <Override PartName="/xl/charts/chartEx1.xml" ContentType="application/vnd.ms-office.chartex+xml"/>
  <Override PartName="/xl/charts/style23.xml" ContentType="application/vnd.ms-office.chartstyle+xml"/>
  <Override PartName="/xl/charts/colors23.xml" ContentType="application/vnd.ms-office.chartcolorstyle+xml"/>
  <Override PartName="/xl/drawings/drawing18.xml" ContentType="application/vnd.openxmlformats-officedocument.drawing+xml"/>
  <Override PartName="/xl/charts/chart2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9.xml" ContentType="application/vnd.openxmlformats-officedocument.drawing+xml"/>
  <Override PartName="/xl/charts/chart2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0.xml" ContentType="application/vnd.openxmlformats-officedocument.drawing+xml"/>
  <Override PartName="/xl/charts/chart25.xml" ContentType="application/vnd.openxmlformats-officedocument.drawingml.chart+xml"/>
  <Override PartName="/xl/charts/style26.xml" ContentType="application/vnd.ms-office.chartstyle+xml"/>
  <Override PartName="/xl/charts/colors26.xml" ContentType="application/vnd.ms-office.chartcolorstyle+xml"/>
  <Override PartName="/xl/charts/chart26.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1.xml" ContentType="application/vnd.openxmlformats-officedocument.drawing+xml"/>
  <Override PartName="/xl/charts/chart2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2.xml" ContentType="application/vnd.openxmlformats-officedocument.drawing+xml"/>
  <Override PartName="/xl/charts/chart2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3.xml" ContentType="application/vnd.openxmlformats-officedocument.drawing+xml"/>
  <Override PartName="/xl/charts/chart29.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4.xml" ContentType="application/vnd.openxmlformats-officedocument.drawing+xml"/>
  <Override PartName="/xl/charts/chart30.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5.xml" ContentType="application/vnd.openxmlformats-officedocument.drawing+xml"/>
  <Override PartName="/xl/charts/chart31.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6.xml" ContentType="application/vnd.openxmlformats-officedocument.drawing+xml"/>
  <Override PartName="/xl/charts/chart32.xml" ContentType="application/vnd.openxmlformats-officedocument.drawingml.chart+xml"/>
  <Override PartName="/xl/charts/style33.xml" ContentType="application/vnd.ms-office.chartstyle+xml"/>
  <Override PartName="/xl/charts/colors3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mc:AlternateContent xmlns:mc="http://schemas.openxmlformats.org/markup-compatibility/2006">
    <mc:Choice Requires="x15">
      <x15ac:absPath xmlns:x15ac="http://schemas.microsoft.com/office/spreadsheetml/2010/11/ac" url="/Users/sinetepe/"/>
    </mc:Choice>
  </mc:AlternateContent>
  <xr:revisionPtr revIDLastSave="0" documentId="13_ncr:1_{CBA185A6-5306-7241-A451-8A59EDE7068A}" xr6:coauthVersionLast="47" xr6:coauthVersionMax="47" xr10:uidLastSave="{00000000-0000-0000-0000-000000000000}"/>
  <bookViews>
    <workbookView xWindow="20" yWindow="700" windowWidth="28800" windowHeight="16000" xr2:uid="{00000000-000D-0000-FFFF-FFFF00000000}"/>
  </bookViews>
  <sheets>
    <sheet name="Table of Contents" sheetId="61" r:id="rId1"/>
    <sheet name="Figure 4" sheetId="24" r:id="rId2"/>
    <sheet name="Figure 5" sheetId="26" r:id="rId3"/>
    <sheet name="Figure 6" sheetId="27" r:id="rId4"/>
    <sheet name="Figure 7" sheetId="28" r:id="rId5"/>
    <sheet name="Figure 8" sheetId="29" r:id="rId6"/>
    <sheet name="Figure 9" sheetId="30" r:id="rId7"/>
    <sheet name="Figure 10" sheetId="31" r:id="rId8"/>
    <sheet name="Figure 11" sheetId="32" r:id="rId9"/>
    <sheet name="Figure 12" sheetId="33" r:id="rId10"/>
    <sheet name="Figure 13" sheetId="34" r:id="rId11"/>
    <sheet name="Figure 14" sheetId="35" r:id="rId12"/>
    <sheet name="Figure 15" sheetId="56" r:id="rId13"/>
    <sheet name="Figure 16" sheetId="57" r:id="rId14"/>
    <sheet name="Figure 17" sheetId="8" r:id="rId15"/>
    <sheet name="Figure 18" sheetId="9" r:id="rId16"/>
    <sheet name="Figure 19" sheetId="10" r:id="rId17"/>
    <sheet name="Figure 20" sheetId="60" r:id="rId18"/>
    <sheet name="Figure 21" sheetId="12" r:id="rId19"/>
    <sheet name="Figure 22" sheetId="13" r:id="rId20"/>
    <sheet name="Figure 23" sheetId="14" r:id="rId21"/>
    <sheet name="Figure 24" sheetId="16" r:id="rId22"/>
    <sheet name="Figure 25" sheetId="2" r:id="rId23"/>
    <sheet name="Figure 26" sheetId="3" r:id="rId24"/>
    <sheet name="Figure 27" sheetId="7" r:id="rId25"/>
    <sheet name="Figure 29" sheetId="6" r:id="rId26"/>
    <sheet name="Table 1" sheetId="36" r:id="rId27"/>
    <sheet name="Table 2" sheetId="37" r:id="rId28"/>
    <sheet name="Table 3" sheetId="38" r:id="rId29"/>
    <sheet name="Table 4" sheetId="39" r:id="rId30"/>
    <sheet name="Table 5" sheetId="40" r:id="rId31"/>
    <sheet name="Table 6" sheetId="41" r:id="rId32"/>
    <sheet name="Table 7" sheetId="42" r:id="rId33"/>
    <sheet name="Table 8" sheetId="45" r:id="rId34"/>
    <sheet name="Table 9" sheetId="18" r:id="rId35"/>
    <sheet name="ICT data" sheetId="5" state="hidden" r:id="rId36"/>
  </sheets>
  <externalReferences>
    <externalReference r:id="rId37"/>
  </externalReferences>
  <definedNames>
    <definedName name="__of_ta_trade" localSheetId="17">#REF!</definedName>
    <definedName name="__of_ta_trade">#REF!</definedName>
    <definedName name="_Hlk68703117" localSheetId="28">'Table 3'!#REF!</definedName>
    <definedName name="_xlchart.v1.10" hidden="1">'Figure 24'!$E$3</definedName>
    <definedName name="_xlchart.v1.11" hidden="1">'Figure 24'!$E$4:$E$18</definedName>
    <definedName name="_xlchart.v1.12" hidden="1">'Figure 24'!$F$3</definedName>
    <definedName name="_xlchart.v1.13" hidden="1">'Figure 24'!$F$4:$F$18</definedName>
    <definedName name="_xlchart.v1.4" hidden="1">'Figure 24'!$D$4:$D$18</definedName>
    <definedName name="_xlchart.v1.5" hidden="1">'Figure 24'!$E$3</definedName>
    <definedName name="_xlchart.v1.6" hidden="1">'Figure 24'!$E$4:$E$18</definedName>
    <definedName name="_xlchart.v1.7" hidden="1">'Figure 24'!$F$3</definedName>
    <definedName name="_xlchart.v1.8" hidden="1">'Figure 24'!$F$4:$F$18</definedName>
    <definedName name="_xlchart.v1.9" hidden="1">'Figure 24'!$D$4:$D$18</definedName>
    <definedName name="_xlchart.v5.0" hidden="1">'Figure 20'!$D$3</definedName>
    <definedName name="_xlchart.v5.1" hidden="1">'Figure 20'!$D$4:$D$57</definedName>
    <definedName name="_xlchart.v5.2" hidden="1">'Figure 20'!$F$3</definedName>
    <definedName name="_xlchart.v5.3" hidden="1">'Figure 20'!$F$4:$F$57</definedName>
    <definedName name="Complementarity">'Figure 17'!$D$3:$E$8</definedName>
    <definedName name="Diversification">#REF!</definedName>
    <definedName name="EP_at_exporter_level">#REF!</definedName>
    <definedName name="EP_at_market_level">#REF!</definedName>
    <definedName name="EP_at_sector_exporter_level">#REF!</definedName>
    <definedName name="EP_at_sector_level" localSheetId="16">'Figure 19'!#REF!</definedName>
    <definedName name="EP_at_sector_level" localSheetId="17">'[1]Fig. 22'!#REF!</definedName>
    <definedName name="EP_at_sector_level">'Figure 18'!#REF!</definedName>
    <definedName name="EP_at_sector_market_level" localSheetId="17">#REF!</definedName>
    <definedName name="EP_at_sector_market_level">#REF!</definedName>
    <definedName name="Exports_by_level_of_processing" localSheetId="17">#REF!</definedName>
    <definedName name="Exports_by_level_of_processing">#REF!</definedName>
    <definedName name="Exports_by_region" localSheetId="17">#REF!</definedName>
    <definedName name="Exports_by_region">#REF!</definedName>
    <definedName name="Imports_by_region">#REF!</definedName>
    <definedName name="Integration">#REF!</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9" i="32" l="1"/>
  <c r="U9" i="32"/>
  <c r="T9" i="32"/>
  <c r="K9" i="32"/>
  <c r="L9" i="32" l="1"/>
  <c r="M9" i="32"/>
  <c r="E59" i="60" l="1"/>
  <c r="F57" i="60"/>
  <c r="F56" i="60"/>
  <c r="F55" i="60"/>
  <c r="F54" i="60"/>
  <c r="F53" i="60"/>
  <c r="F52" i="60"/>
  <c r="F51" i="60"/>
  <c r="F50" i="60"/>
  <c r="F49" i="60"/>
  <c r="F47" i="60"/>
  <c r="F46" i="60"/>
  <c r="F45" i="60"/>
  <c r="F44" i="60"/>
  <c r="F43" i="60"/>
  <c r="F42" i="60"/>
  <c r="F41" i="60"/>
  <c r="F40" i="60"/>
  <c r="F39" i="60"/>
  <c r="F38" i="60"/>
  <c r="F37" i="60"/>
  <c r="F36" i="60"/>
  <c r="F35" i="60"/>
  <c r="F34" i="60"/>
  <c r="F33" i="60"/>
  <c r="F32" i="60"/>
  <c r="F31" i="60"/>
  <c r="F30" i="60"/>
  <c r="F29" i="60"/>
  <c r="F27" i="60"/>
  <c r="F26" i="60"/>
  <c r="F25" i="60"/>
  <c r="F24" i="60"/>
  <c r="F23" i="60"/>
  <c r="F22" i="60"/>
  <c r="F21" i="60"/>
  <c r="F20" i="60"/>
  <c r="F19" i="60"/>
  <c r="F18" i="60"/>
  <c r="F17" i="60"/>
  <c r="F16" i="60"/>
  <c r="F15" i="60"/>
  <c r="F12" i="60"/>
  <c r="F11" i="60"/>
  <c r="F10" i="60"/>
  <c r="F9" i="60"/>
  <c r="F8" i="60"/>
  <c r="F7" i="60"/>
  <c r="F6" i="60"/>
  <c r="F5" i="60"/>
  <c r="F4" i="60"/>
  <c r="F59" i="60" l="1"/>
  <c r="D63" i="57"/>
  <c r="E63" i="57"/>
  <c r="G39" i="57"/>
  <c r="F39" i="57"/>
  <c r="H63" i="57"/>
  <c r="G63" i="57"/>
  <c r="G55" i="57"/>
  <c r="F55" i="57"/>
  <c r="G54" i="57"/>
  <c r="F54" i="57"/>
  <c r="G53" i="57"/>
  <c r="F53" i="57"/>
  <c r="G52" i="57"/>
  <c r="F52" i="57"/>
  <c r="G51" i="57"/>
  <c r="F51" i="57"/>
  <c r="G50" i="57"/>
  <c r="F50" i="57"/>
  <c r="G49" i="57"/>
  <c r="F49" i="57"/>
  <c r="G48" i="57"/>
  <c r="F48" i="57"/>
  <c r="G47" i="57"/>
  <c r="F47" i="57"/>
  <c r="G46" i="57"/>
  <c r="F46" i="57"/>
  <c r="G45" i="57"/>
  <c r="F45" i="57"/>
  <c r="G44" i="57"/>
  <c r="F44" i="57"/>
  <c r="G43" i="57"/>
  <c r="F43" i="57"/>
  <c r="G42" i="57"/>
  <c r="F42" i="57"/>
  <c r="G41" i="57"/>
  <c r="F41" i="57"/>
  <c r="G40" i="57"/>
  <c r="F40" i="57"/>
  <c r="G38" i="57"/>
  <c r="F38" i="57"/>
  <c r="G37" i="57"/>
  <c r="F37" i="57"/>
  <c r="G36" i="57"/>
  <c r="F36" i="57"/>
  <c r="G35" i="57"/>
  <c r="F35" i="57"/>
  <c r="G34" i="57"/>
  <c r="F34" i="57"/>
  <c r="G33" i="57"/>
  <c r="F33" i="57"/>
  <c r="G32" i="57"/>
  <c r="F32" i="57"/>
  <c r="G31" i="57"/>
  <c r="F31" i="57"/>
  <c r="G30" i="57"/>
  <c r="F30" i="57"/>
  <c r="G29" i="57"/>
  <c r="F29" i="57"/>
  <c r="G28" i="57"/>
  <c r="F28" i="57"/>
  <c r="G27" i="57"/>
  <c r="F27" i="57"/>
  <c r="G26" i="57"/>
  <c r="F26" i="57"/>
  <c r="G25" i="57"/>
  <c r="F25" i="57"/>
  <c r="G24" i="57"/>
  <c r="F24" i="57"/>
  <c r="G23" i="57"/>
  <c r="F23" i="57"/>
  <c r="G22" i="57"/>
  <c r="F22" i="57"/>
  <c r="G21" i="57"/>
  <c r="F21" i="57"/>
  <c r="G20" i="57"/>
  <c r="F20" i="57"/>
  <c r="G19" i="57"/>
  <c r="F19" i="57"/>
  <c r="G17" i="57"/>
  <c r="F17" i="57"/>
  <c r="G18" i="57"/>
  <c r="F18" i="57"/>
  <c r="G16" i="57"/>
  <c r="F16" i="57"/>
  <c r="G15" i="57"/>
  <c r="F15" i="57"/>
  <c r="G14" i="57"/>
  <c r="F14" i="57"/>
  <c r="G13" i="57"/>
  <c r="F13" i="57"/>
  <c r="G12" i="57"/>
  <c r="F12" i="57"/>
  <c r="G11" i="57"/>
  <c r="F11" i="57"/>
  <c r="G10" i="57"/>
  <c r="F10" i="57"/>
  <c r="G9" i="57"/>
  <c r="F9" i="57"/>
  <c r="G8" i="57"/>
  <c r="F8" i="57"/>
  <c r="G7" i="57"/>
  <c r="F7" i="57"/>
  <c r="G6" i="57"/>
  <c r="F6" i="57"/>
  <c r="G5" i="57"/>
  <c r="F5" i="57"/>
  <c r="G11" i="41"/>
  <c r="G10" i="41"/>
  <c r="G9" i="41"/>
  <c r="F9" i="39"/>
  <c r="F8" i="39"/>
  <c r="F7" i="39"/>
  <c r="U27" i="33"/>
  <c r="T27" i="33"/>
  <c r="K27" i="33"/>
  <c r="M27" i="33" s="1"/>
  <c r="J27" i="33"/>
  <c r="U26" i="33"/>
  <c r="T26" i="33"/>
  <c r="K26" i="33"/>
  <c r="J26" i="33"/>
  <c r="U25" i="33"/>
  <c r="T25" i="33"/>
  <c r="K25" i="33"/>
  <c r="M25" i="33" s="1"/>
  <c r="J25" i="33"/>
  <c r="U24" i="33"/>
  <c r="T24" i="33"/>
  <c r="K24" i="33"/>
  <c r="M24" i="33" s="1"/>
  <c r="J24" i="33"/>
  <c r="U23" i="33"/>
  <c r="T23" i="33"/>
  <c r="K23" i="33"/>
  <c r="M23" i="33" s="1"/>
  <c r="J23" i="33"/>
  <c r="U22" i="33"/>
  <c r="T22" i="33"/>
  <c r="K22" i="33"/>
  <c r="J22" i="33"/>
  <c r="U21" i="33"/>
  <c r="T21" i="33"/>
  <c r="K21" i="33"/>
  <c r="M21" i="33" s="1"/>
  <c r="J21" i="33"/>
  <c r="U20" i="33"/>
  <c r="T20" i="33"/>
  <c r="K20" i="33"/>
  <c r="M20" i="33" s="1"/>
  <c r="J20" i="33"/>
  <c r="U19" i="33"/>
  <c r="T19" i="33"/>
  <c r="K19" i="33"/>
  <c r="M19" i="33" s="1"/>
  <c r="J19" i="33"/>
  <c r="U18" i="33"/>
  <c r="T18" i="33"/>
  <c r="K18" i="33"/>
  <c r="J18" i="33"/>
  <c r="U17" i="33"/>
  <c r="T17" i="33"/>
  <c r="K17" i="33"/>
  <c r="M17" i="33" s="1"/>
  <c r="J17" i="33"/>
  <c r="U16" i="33"/>
  <c r="T16" i="33"/>
  <c r="K16" i="33"/>
  <c r="J16" i="33"/>
  <c r="U15" i="33"/>
  <c r="T15" i="33"/>
  <c r="K15" i="33"/>
  <c r="M15" i="33" s="1"/>
  <c r="J15" i="33"/>
  <c r="U14" i="33"/>
  <c r="T14" i="33"/>
  <c r="K14" i="33"/>
  <c r="L14" i="33" s="1"/>
  <c r="J14" i="33"/>
  <c r="U13" i="33"/>
  <c r="T13" i="33"/>
  <c r="K13" i="33"/>
  <c r="M13" i="33" s="1"/>
  <c r="J13" i="33"/>
  <c r="U12" i="33"/>
  <c r="T12" i="33"/>
  <c r="K12" i="33"/>
  <c r="J12" i="33"/>
  <c r="U11" i="33"/>
  <c r="T11" i="33"/>
  <c r="K11" i="33"/>
  <c r="L11" i="33" s="1"/>
  <c r="J11" i="33"/>
  <c r="U10" i="33"/>
  <c r="T10" i="33"/>
  <c r="K10" i="33"/>
  <c r="M10" i="33" s="1"/>
  <c r="J10" i="33"/>
  <c r="U9" i="33"/>
  <c r="T9" i="33"/>
  <c r="K9" i="33"/>
  <c r="M9" i="33" s="1"/>
  <c r="J9" i="33"/>
  <c r="U8" i="33"/>
  <c r="T8" i="33"/>
  <c r="K8" i="33"/>
  <c r="J8" i="33"/>
  <c r="U27" i="32"/>
  <c r="T27" i="32"/>
  <c r="K27" i="32"/>
  <c r="M27" i="32" s="1"/>
  <c r="J27" i="32"/>
  <c r="U26" i="32"/>
  <c r="T26" i="32"/>
  <c r="K26" i="32"/>
  <c r="J26" i="32"/>
  <c r="U25" i="32"/>
  <c r="T25" i="32"/>
  <c r="K25" i="32"/>
  <c r="M25" i="32" s="1"/>
  <c r="J25" i="32"/>
  <c r="U24" i="32"/>
  <c r="T24" i="32"/>
  <c r="K24" i="32"/>
  <c r="M24" i="32" s="1"/>
  <c r="J24" i="32"/>
  <c r="U23" i="32"/>
  <c r="T23" i="32"/>
  <c r="K23" i="32"/>
  <c r="M23" i="32" s="1"/>
  <c r="J23" i="32"/>
  <c r="U22" i="32"/>
  <c r="T22" i="32"/>
  <c r="K22" i="32"/>
  <c r="J22" i="32"/>
  <c r="U21" i="32"/>
  <c r="T21" i="32"/>
  <c r="K21" i="32"/>
  <c r="M21" i="32" s="1"/>
  <c r="J21" i="32"/>
  <c r="U20" i="32"/>
  <c r="T20" i="32"/>
  <c r="K20" i="32"/>
  <c r="J20" i="32"/>
  <c r="U19" i="32"/>
  <c r="T19" i="32"/>
  <c r="K19" i="32"/>
  <c r="M19" i="32" s="1"/>
  <c r="J19" i="32"/>
  <c r="U18" i="32"/>
  <c r="T18" i="32"/>
  <c r="K18" i="32"/>
  <c r="J18" i="32"/>
  <c r="U17" i="32"/>
  <c r="T17" i="32"/>
  <c r="K17" i="32"/>
  <c r="M17" i="32" s="1"/>
  <c r="J17" i="32"/>
  <c r="U16" i="32"/>
  <c r="T16" i="32"/>
  <c r="K16" i="32"/>
  <c r="J16" i="32"/>
  <c r="U15" i="32"/>
  <c r="T15" i="32"/>
  <c r="K15" i="32"/>
  <c r="J15" i="32"/>
  <c r="U14" i="32"/>
  <c r="T14" i="32"/>
  <c r="K14" i="32"/>
  <c r="J14" i="32"/>
  <c r="U13" i="32"/>
  <c r="T13" i="32"/>
  <c r="K13" i="32"/>
  <c r="M13" i="32" s="1"/>
  <c r="J13" i="32"/>
  <c r="U12" i="32"/>
  <c r="T12" i="32"/>
  <c r="K12" i="32"/>
  <c r="L12" i="32" s="1"/>
  <c r="J12" i="32"/>
  <c r="U11" i="32"/>
  <c r="T11" i="32"/>
  <c r="K11" i="32"/>
  <c r="M11" i="32" s="1"/>
  <c r="J11" i="32"/>
  <c r="U10" i="32"/>
  <c r="T10" i="32"/>
  <c r="K10" i="32"/>
  <c r="M10" i="32" s="1"/>
  <c r="J10" i="32"/>
  <c r="L26" i="33" l="1"/>
  <c r="L27" i="33"/>
  <c r="L16" i="32"/>
  <c r="M8" i="33"/>
  <c r="L8" i="33"/>
  <c r="L12" i="33"/>
  <c r="L22" i="33"/>
  <c r="L16" i="33"/>
  <c r="L23" i="33"/>
  <c r="L18" i="33"/>
  <c r="M11" i="33"/>
  <c r="L19" i="33"/>
  <c r="L24" i="33"/>
  <c r="M16" i="33"/>
  <c r="M12" i="33"/>
  <c r="L15" i="33"/>
  <c r="L20" i="33"/>
  <c r="L20" i="32"/>
  <c r="L15" i="32"/>
  <c r="L26" i="32"/>
  <c r="L18" i="32"/>
  <c r="M15" i="32"/>
  <c r="M20" i="32"/>
  <c r="L23" i="32"/>
  <c r="M16" i="32"/>
  <c r="L19" i="32"/>
  <c r="M12" i="32"/>
  <c r="L11" i="32"/>
  <c r="L14" i="32"/>
  <c r="L24" i="32"/>
  <c r="L27" i="32"/>
  <c r="L22" i="32"/>
  <c r="L10" i="32"/>
  <c r="L10" i="33"/>
  <c r="L13" i="32"/>
  <c r="M14" i="32"/>
  <c r="L17" i="32"/>
  <c r="M18" i="32"/>
  <c r="L21" i="32"/>
  <c r="M22" i="32"/>
  <c r="L25" i="32"/>
  <c r="M26" i="32"/>
  <c r="L9" i="33"/>
  <c r="L13" i="33"/>
  <c r="M14" i="33"/>
  <c r="L17" i="33"/>
  <c r="M18" i="33"/>
  <c r="L21" i="33"/>
  <c r="M22" i="33"/>
  <c r="L25" i="33"/>
  <c r="M26" i="33"/>
</calcChain>
</file>

<file path=xl/sharedStrings.xml><?xml version="1.0" encoding="utf-8"?>
<sst xmlns="http://schemas.openxmlformats.org/spreadsheetml/2006/main" count="989" uniqueCount="601">
  <si>
    <t>Africa</t>
  </si>
  <si>
    <t>Year</t>
  </si>
  <si>
    <t>Source: UNCTAD calculations based on worldbank.org/PovcalNet/povOnDemand </t>
  </si>
  <si>
    <t>AMU Except Libya</t>
  </si>
  <si>
    <t>ECCAS Except Equator Guinea</t>
  </si>
  <si>
    <t>IGAD Except Eritrea and Somalia</t>
  </si>
  <si>
    <t>AMU</t>
  </si>
  <si>
    <t>EAC</t>
  </si>
  <si>
    <t>ECCAS</t>
  </si>
  <si>
    <t>ECOWAS</t>
  </si>
  <si>
    <t>IGAD</t>
  </si>
  <si>
    <t>SADC</t>
  </si>
  <si>
    <t>Country</t>
  </si>
  <si>
    <t>Lesotho</t>
  </si>
  <si>
    <t>GIC</t>
  </si>
  <si>
    <t>AGR</t>
  </si>
  <si>
    <t>yP0</t>
  </si>
  <si>
    <t>P01</t>
  </si>
  <si>
    <t>P02</t>
  </si>
  <si>
    <t>PPGR</t>
  </si>
  <si>
    <t>Gambia</t>
  </si>
  <si>
    <t>Source: UNCTAD calculations based on worldbank.org/PovcalNet/povOnDemand database. </t>
  </si>
  <si>
    <t>South Africa</t>
  </si>
  <si>
    <t>Burundi</t>
  </si>
  <si>
    <t>Sudan</t>
  </si>
  <si>
    <t>Cameroon</t>
  </si>
  <si>
    <t>Madagascar</t>
  </si>
  <si>
    <t>Cote d'Ivoire</t>
  </si>
  <si>
    <t>Gini index</t>
  </si>
  <si>
    <t>IMF DOTS</t>
  </si>
  <si>
    <t>Merchandise: Intra-trade and extra-trade of country groups by product, annual</t>
  </si>
  <si>
    <t>UNCTAD Stat Commodity prices, annual</t>
  </si>
  <si>
    <t>Total all products ($US billions)</t>
  </si>
  <si>
    <t>Non elsewhere allocated ($US billions)</t>
  </si>
  <si>
    <t>Non-fuels ($US billions)</t>
  </si>
  <si>
    <t>Fuels (SITC 3) ($US billions)</t>
  </si>
  <si>
    <t>Fuels (SITC 3)</t>
  </si>
  <si>
    <t>Agricultural commodities (SITC 1+2+4 -27 -28) ($US billions)</t>
  </si>
  <si>
    <t>Agricultural commodities (% extra-continental exports)</t>
  </si>
  <si>
    <t>Agricultural commodities (% intra-African exports)</t>
  </si>
  <si>
    <t>Non-fuel extrative commodities ($US billions)</t>
  </si>
  <si>
    <t>Extractive commodities ($US billions)</t>
  </si>
  <si>
    <t>Extractive commodities (% rest of the world)</t>
  </si>
  <si>
    <t>Extractive commodities (% intra-group exports)</t>
  </si>
  <si>
    <t>Manufactured goods (SITC 5 to 8 less 667 and 68) ($US billions)</t>
  </si>
  <si>
    <t>Manufactured goods (% rest of the world)</t>
  </si>
  <si>
    <t>Manufactured goods (% intra-group exports)</t>
  </si>
  <si>
    <t>year</t>
  </si>
  <si>
    <t>Rest of the World</t>
  </si>
  <si>
    <t>Intra-group</t>
  </si>
  <si>
    <t>Rest of the world</t>
  </si>
  <si>
    <t>Crude oil, UK Brent, light blend API 38°, spot price, FOB UK ports ($/barrel)</t>
  </si>
  <si>
    <t>2000</t>
  </si>
  <si>
    <t>2001</t>
  </si>
  <si>
    <t>2002</t>
  </si>
  <si>
    <t>2003</t>
  </si>
  <si>
    <t>2004</t>
  </si>
  <si>
    <t>2005</t>
  </si>
  <si>
    <t>2006</t>
  </si>
  <si>
    <t>2007</t>
  </si>
  <si>
    <t>2008</t>
  </si>
  <si>
    <t>2009</t>
  </si>
  <si>
    <t>2010</t>
  </si>
  <si>
    <t>2011</t>
  </si>
  <si>
    <t>2012</t>
  </si>
  <si>
    <t>2013</t>
  </si>
  <si>
    <t>2014</t>
  </si>
  <si>
    <t>2015</t>
  </si>
  <si>
    <t>2016</t>
  </si>
  <si>
    <t>2017</t>
  </si>
  <si>
    <t>2018</t>
  </si>
  <si>
    <t>2019</t>
  </si>
  <si>
    <t xml:space="preserve"> ($US billions)</t>
  </si>
  <si>
    <t>Africa average</t>
  </si>
  <si>
    <t>World average</t>
  </si>
  <si>
    <t>1990-99</t>
  </si>
  <si>
    <t>2000-09</t>
  </si>
  <si>
    <t>2010-18</t>
  </si>
  <si>
    <t>Female</t>
  </si>
  <si>
    <t>Male</t>
  </si>
  <si>
    <t>Kenya</t>
  </si>
  <si>
    <t>Uganda</t>
  </si>
  <si>
    <t>Primary</t>
  </si>
  <si>
    <t>Vegetables</t>
  </si>
  <si>
    <t>&lt;female</t>
  </si>
  <si>
    <t>&gt;female</t>
  </si>
  <si>
    <t xml:space="preserve"> Algeria</t>
  </si>
  <si>
    <t xml:space="preserve"> Angola</t>
  </si>
  <si>
    <t xml:space="preserve"> Benin</t>
  </si>
  <si>
    <t xml:space="preserve"> Botswana</t>
  </si>
  <si>
    <t xml:space="preserve"> Burkina Faso</t>
  </si>
  <si>
    <t xml:space="preserve"> Burundi</t>
  </si>
  <si>
    <t xml:space="preserve"> Cabo Verde</t>
  </si>
  <si>
    <t xml:space="preserve"> Cameroon</t>
  </si>
  <si>
    <t xml:space="preserve"> Central African Republic</t>
  </si>
  <si>
    <t xml:space="preserve"> Chad</t>
  </si>
  <si>
    <t xml:space="preserve"> Comoros</t>
  </si>
  <si>
    <t xml:space="preserve"> Congo</t>
  </si>
  <si>
    <t xml:space="preserve"> Côte d'Ivoire</t>
  </si>
  <si>
    <t xml:space="preserve"> Djibouti</t>
  </si>
  <si>
    <t xml:space="preserve"> Egypt</t>
  </si>
  <si>
    <t xml:space="preserve"> Eritrea</t>
  </si>
  <si>
    <t xml:space="preserve"> Ethiopia</t>
  </si>
  <si>
    <t xml:space="preserve"> Gabon</t>
  </si>
  <si>
    <t xml:space="preserve"> Gambia</t>
  </si>
  <si>
    <t xml:space="preserve"> Ghana</t>
  </si>
  <si>
    <t xml:space="preserve"> Guinea</t>
  </si>
  <si>
    <t xml:space="preserve"> Kenya</t>
  </si>
  <si>
    <t xml:space="preserve"> Lesotho</t>
  </si>
  <si>
    <t xml:space="preserve"> Liberia</t>
  </si>
  <si>
    <t xml:space="preserve"> Libya</t>
  </si>
  <si>
    <t xml:space="preserve"> Madagascar</t>
  </si>
  <si>
    <t xml:space="preserve"> Malawi</t>
  </si>
  <si>
    <t xml:space="preserve"> Mali</t>
  </si>
  <si>
    <t xml:space="preserve"> Mauritania</t>
  </si>
  <si>
    <t xml:space="preserve"> Mauritius</t>
  </si>
  <si>
    <t xml:space="preserve"> Morocco</t>
  </si>
  <si>
    <t xml:space="preserve"> Mozambique</t>
  </si>
  <si>
    <t>Namibia</t>
  </si>
  <si>
    <t xml:space="preserve"> Niger</t>
  </si>
  <si>
    <t xml:space="preserve"> Nigeria</t>
  </si>
  <si>
    <t xml:space="preserve"> Rwanda</t>
  </si>
  <si>
    <t xml:space="preserve"> Sao Tome and Principe</t>
  </si>
  <si>
    <t xml:space="preserve"> Senegal</t>
  </si>
  <si>
    <t xml:space="preserve"> Seychelles</t>
  </si>
  <si>
    <t xml:space="preserve"> Sierra Leone</t>
  </si>
  <si>
    <t xml:space="preserve"> South Africa</t>
  </si>
  <si>
    <t xml:space="preserve"> South Sudan</t>
  </si>
  <si>
    <t xml:space="preserve"> Sudan</t>
  </si>
  <si>
    <t xml:space="preserve"> Togo</t>
  </si>
  <si>
    <t xml:space="preserve"> Tunisia</t>
  </si>
  <si>
    <t xml:space="preserve"> Uganda</t>
  </si>
  <si>
    <t xml:space="preserve"> Zambia</t>
  </si>
  <si>
    <t xml:space="preserve"> Zimbabwe</t>
  </si>
  <si>
    <t>World</t>
  </si>
  <si>
    <t>Africa (Female)</t>
  </si>
  <si>
    <t>Americas</t>
  </si>
  <si>
    <t>Asia</t>
  </si>
  <si>
    <t>Europe</t>
  </si>
  <si>
    <t>Pacific</t>
  </si>
  <si>
    <t>Description</t>
  </si>
  <si>
    <t>Static untapped export potential</t>
  </si>
  <si>
    <t>Dynamic untapped export potential</t>
  </si>
  <si>
    <t>Cereals (10)</t>
  </si>
  <si>
    <t>Iron and steel (72)</t>
  </si>
  <si>
    <t>Beverages, spirits and vinegar (22)</t>
  </si>
  <si>
    <t>Mineral fuels, mineral oils (27)</t>
  </si>
  <si>
    <t>Preparations of cereals, flour, milk... (19)</t>
  </si>
  <si>
    <t>Animal or vegetable fats and oils (15)</t>
  </si>
  <si>
    <t>Machinery, mechanical appliances (84)</t>
  </si>
  <si>
    <t>Miscellaneous edible preparations (21)</t>
  </si>
  <si>
    <t>Electrical machinery and equipment (85)</t>
  </si>
  <si>
    <t>Copper (74)</t>
  </si>
  <si>
    <t>Essential oils, perfumery, cosmetics (33)</t>
  </si>
  <si>
    <t>Plastics (39)</t>
  </si>
  <si>
    <t>Fish and crustaceans (03)</t>
  </si>
  <si>
    <t>Sugar (17)</t>
  </si>
  <si>
    <t>Vehicles (87)</t>
  </si>
  <si>
    <t>Additional export potential through anticipated tariff liberalization</t>
  </si>
  <si>
    <t>Miscellaneous manufactured articles (96)</t>
  </si>
  <si>
    <t>Salt; sulphur; earths; cement... (25)</t>
  </si>
  <si>
    <t>Preparations of meat, of fish or crustaceans (16)</t>
  </si>
  <si>
    <t>Paper, paperboard and articles thereof (48)</t>
  </si>
  <si>
    <t>Articles of iron or steel (73)</t>
  </si>
  <si>
    <t>Total Export Potential (Sum of total untapped and addition AfCFTA)</t>
  </si>
  <si>
    <t>Total export potential (in millions $)</t>
  </si>
  <si>
    <t>Algeria</t>
  </si>
  <si>
    <t>Angola</t>
  </si>
  <si>
    <t>Benin</t>
  </si>
  <si>
    <t>Botswana</t>
  </si>
  <si>
    <t>Burkina Faso</t>
  </si>
  <si>
    <t>Cabo Verde</t>
  </si>
  <si>
    <t>Central African Republic</t>
  </si>
  <si>
    <t>Chad</t>
  </si>
  <si>
    <t>Comoros</t>
  </si>
  <si>
    <t>Republic of the Congo</t>
  </si>
  <si>
    <t>Democratic Republic of the Congo</t>
  </si>
  <si>
    <t>Côte d'Ivoire</t>
  </si>
  <si>
    <t>Djibouti</t>
  </si>
  <si>
    <t>Egypt</t>
  </si>
  <si>
    <t>Equatorial Guinea</t>
  </si>
  <si>
    <t>Eritrea</t>
  </si>
  <si>
    <t>Eswatini</t>
  </si>
  <si>
    <t>Ethiopia</t>
  </si>
  <si>
    <t>Gabon</t>
  </si>
  <si>
    <t>Ghana</t>
  </si>
  <si>
    <t>Guinea</t>
  </si>
  <si>
    <t>Guinea-Bissau</t>
  </si>
  <si>
    <t>Liberia</t>
  </si>
  <si>
    <t>Libya</t>
  </si>
  <si>
    <t>Malawi</t>
  </si>
  <si>
    <t>Mali</t>
  </si>
  <si>
    <t>Mauritania</t>
  </si>
  <si>
    <t>Mauritius</t>
  </si>
  <si>
    <t>Morocco</t>
  </si>
  <si>
    <t>Mozambique</t>
  </si>
  <si>
    <t>Niger</t>
  </si>
  <si>
    <t>Nigeria</t>
  </si>
  <si>
    <t>Rwanda</t>
  </si>
  <si>
    <t>Sao Tome and Principe</t>
  </si>
  <si>
    <t>Senegal</t>
  </si>
  <si>
    <t>Seychelles</t>
  </si>
  <si>
    <t>Sierra Leone</t>
  </si>
  <si>
    <t>Somalia</t>
  </si>
  <si>
    <t>South Sudan</t>
  </si>
  <si>
    <t>Tanzania</t>
  </si>
  <si>
    <t>Togo</t>
  </si>
  <si>
    <t>Tunisia</t>
  </si>
  <si>
    <t>Zambia</t>
  </si>
  <si>
    <t>Zimbabwe</t>
  </si>
  <si>
    <t xml:space="preserve">Product coverage ratio of NTMs, average over African countries and by HS Section, 2015 </t>
  </si>
  <si>
    <t>ntmcode</t>
  </si>
  <si>
    <t>Chemicals</t>
  </si>
  <si>
    <t>Food Products</t>
  </si>
  <si>
    <t>Footwear</t>
  </si>
  <si>
    <t>Fuels</t>
  </si>
  <si>
    <t>Metals</t>
  </si>
  <si>
    <t>Minerals</t>
  </si>
  <si>
    <t>Miscellaneous</t>
  </si>
  <si>
    <t>Transportation</t>
  </si>
  <si>
    <t>Wood</t>
  </si>
  <si>
    <t>A</t>
  </si>
  <si>
    <t>B</t>
  </si>
  <si>
    <t>P</t>
  </si>
  <si>
    <t>Non-technical measures </t>
  </si>
  <si>
    <t>Contingent trade protective measures [CTPM] [D] </t>
  </si>
  <si>
    <t>Quantity control measures [QC] [E] </t>
  </si>
  <si>
    <t>Price control measures [PC] [F] </t>
  </si>
  <si>
    <t>Other measures [OTH]: Finance measures (G), Measures affecting competition (H), Trade-related investment measures (I), Distribution restrictions (J), Restrictions on post-sales services (K), Subsidies and other forms of support (L), Government procurement restrictions (M), Intellectual property (N), Rules of Origin (O). </t>
  </si>
  <si>
    <t>Export </t>
  </si>
  <si>
    <t>Export-related measures [EXP] [P] </t>
  </si>
  <si>
    <t>Air</t>
  </si>
  <si>
    <t>Sea</t>
  </si>
  <si>
    <t>Road</t>
  </si>
  <si>
    <t xml:space="preserve">IGAD </t>
  </si>
  <si>
    <t xml:space="preserve">ECCAS </t>
  </si>
  <si>
    <t xml:space="preserve">COMESA </t>
  </si>
  <si>
    <t xml:space="preserve">AMU </t>
  </si>
  <si>
    <t>Inclusive Growth</t>
  </si>
  <si>
    <t>Non-inclusive growth</t>
  </si>
  <si>
    <t>Access to finance</t>
  </si>
  <si>
    <t>Access to land</t>
  </si>
  <si>
    <t>Business Licensing</t>
  </si>
  <si>
    <t>Corruption</t>
  </si>
  <si>
    <t>Courts</t>
  </si>
  <si>
    <t>Crime, theft and disorder</t>
  </si>
  <si>
    <t>Customs and trade regulations</t>
  </si>
  <si>
    <t>Electricity</t>
  </si>
  <si>
    <t>Inadequate Education</t>
  </si>
  <si>
    <t>Labor Regulations</t>
  </si>
  <si>
    <t>Political Instability</t>
  </si>
  <si>
    <t>Practices of competitors in the informal sector</t>
  </si>
  <si>
    <t>Tax administration</t>
  </si>
  <si>
    <t>Tax rates</t>
  </si>
  <si>
    <t>Transport</t>
  </si>
  <si>
    <t>Cross-Border Paperless Trade</t>
  </si>
  <si>
    <t>Paperless Trade</t>
  </si>
  <si>
    <t>Institutional Arrangement and Cooperation</t>
  </si>
  <si>
    <t>Formalities</t>
  </si>
  <si>
    <t>Transparency</t>
  </si>
  <si>
    <t>Republic of Congo</t>
  </si>
  <si>
    <t xml:space="preserve">World </t>
  </si>
  <si>
    <t xml:space="preserve"> NTB Type</t>
  </si>
  <si>
    <t>Issues related to the rules of origin</t>
  </si>
  <si>
    <t>Lengthy and costly customs clearance procedures</t>
  </si>
  <si>
    <t>Export subsidies</t>
  </si>
  <si>
    <t>Issues related to transit</t>
  </si>
  <si>
    <t>Additional taxes and other charges</t>
  </si>
  <si>
    <t>Inadequate or unreasonable customs procedures and charges</t>
  </si>
  <si>
    <t>Import bans</t>
  </si>
  <si>
    <t>Import licensing</t>
  </si>
  <si>
    <t>International taxes and charges levied on imports and other tariff measures</t>
  </si>
  <si>
    <t>Lack of coordination between government institutions</t>
  </si>
  <si>
    <t>Costly procedures</t>
  </si>
  <si>
    <t>Vehicle standards</t>
  </si>
  <si>
    <t>Quantitative restrictions</t>
  </si>
  <si>
    <t>Export restraint arrangements</t>
  </si>
  <si>
    <t xml:space="preserve">Most reported NTBs within the Tripartite FTA and their resolution times </t>
  </si>
  <si>
    <t>Time to solve issues related to NTBs</t>
  </si>
  <si>
    <t>Code</t>
  </si>
  <si>
    <t>Average duration</t>
  </si>
  <si>
    <t>Minimum duration</t>
  </si>
  <si>
    <t>Maximum duration</t>
  </si>
  <si>
    <t>Median duration</t>
  </si>
  <si>
    <t>3 and 4</t>
  </si>
  <si>
    <t>2.10</t>
  </si>
  <si>
    <t>Aid for Trade Disbursement by Sector</t>
  </si>
  <si>
    <t xml:space="preserve">Africa </t>
  </si>
  <si>
    <t>Trade policy and regulations</t>
  </si>
  <si>
    <t>Growth Pattern</t>
  </si>
  <si>
    <t>Year 1</t>
  </si>
  <si>
    <t>Year 2</t>
  </si>
  <si>
    <t xml:space="preserve">Growth in average per capita income </t>
  </si>
  <si>
    <t xml:space="preserve">Decrease </t>
  </si>
  <si>
    <t>Increase</t>
  </si>
  <si>
    <t xml:space="preserve">Decline in average per capita income </t>
  </si>
  <si>
    <t xml:space="preserve">Growth is not inclusive </t>
  </si>
  <si>
    <t>Decrease</t>
  </si>
  <si>
    <t xml:space="preserve">Sharp decline in growth is higher among the poor than the non-poor </t>
  </si>
  <si>
    <t>Annual Increase</t>
  </si>
  <si>
    <t>Annual Increase (2001-2015)</t>
  </si>
  <si>
    <t>Uganda  </t>
  </si>
  <si>
    <t>Uganda Bureau of Statistics, Bank of Uganda </t>
  </si>
  <si>
    <t>Rwanda  </t>
  </si>
  <si>
    <t>Nigeria </t>
  </si>
  <si>
    <t>Central Bank of Nigeria  </t>
  </si>
  <si>
    <t>Benin  </t>
  </si>
  <si>
    <t>Namibia  </t>
  </si>
  <si>
    <t>Namibia Statistics Agency  </t>
  </si>
  <si>
    <t>Kenya  </t>
  </si>
  <si>
    <t>Africa as destination</t>
  </si>
  <si>
    <t>Africa as investor</t>
  </si>
  <si>
    <t>Industry</t>
  </si>
  <si>
    <t>Manufacturing</t>
  </si>
  <si>
    <t>Food, beverages and tobacco</t>
  </si>
  <si>
    <t>Chemicals and chemical products</t>
  </si>
  <si>
    <t>Coke and refined petroleum products</t>
  </si>
  <si>
    <t>Pharmaceuticals  and medicinal chemical products</t>
  </si>
  <si>
    <t>Motor vehicles and other transport equipment</t>
  </si>
  <si>
    <t>Agriculture, forestry and fishing</t>
  </si>
  <si>
    <t>Mining and quarrying</t>
  </si>
  <si>
    <t>Services</t>
  </si>
  <si>
    <t>Construction</t>
  </si>
  <si>
    <t>Education</t>
  </si>
  <si>
    <t>Electricity, gas and steam</t>
  </si>
  <si>
    <t>Financial and insurance activities</t>
  </si>
  <si>
    <t>Human health and social work activities</t>
  </si>
  <si>
    <t>Information and communication</t>
  </si>
  <si>
    <t>Transportation and storage</t>
  </si>
  <si>
    <t>Aggregate</t>
  </si>
  <si>
    <t>Urban</t>
  </si>
  <si>
    <t>Rural</t>
  </si>
  <si>
    <t xml:space="preserve">rural </t>
  </si>
  <si>
    <t>Population covered by a mobile-cellular network (%)</t>
  </si>
  <si>
    <t>Population covered by at least a 3G mobile network (%)</t>
  </si>
  <si>
    <t>Percentage of households with access to computers, by urban/rural area</t>
  </si>
  <si>
    <t>Percentage of households with access to the Internet, by urban/rural area</t>
  </si>
  <si>
    <t>Poverty Headcount</t>
  </si>
  <si>
    <t>a) Various poverty lines</t>
  </si>
  <si>
    <t>Figure 4: Africa Poverty headcount rates (percentage)</t>
  </si>
  <si>
    <t>Note: Poverty lines are calculated at purchasing power parity</t>
  </si>
  <si>
    <t>Poverty line of 3.2 dollars/day</t>
  </si>
  <si>
    <t>Poverty line of 5.5 dollars/day</t>
  </si>
  <si>
    <t>Poverty line of 1.9 dollars/day</t>
  </si>
  <si>
    <t>b) Various regional economic communities at the poverty line of 1.9 dollars per day</t>
  </si>
  <si>
    <t xml:space="preserve">Note: Poverty headcounts are calculated at the poverty line of $1.9 per day. </t>
  </si>
  <si>
    <t>x axis</t>
  </si>
  <si>
    <t xml:space="preserve">GIC </t>
  </si>
  <si>
    <t xml:space="preserve">AGR </t>
  </si>
  <si>
    <t xml:space="preserve">Figure 5 Growth incidence curves (percentage): (a) Gambia, 2003-2015  (b) Lesotho, 2003-2017 </t>
  </si>
  <si>
    <t>Note: GIC is the growth incidence curve. AGR is the average growth rate. PPGR is the rate of pro-poor growth. P0 is the poverty headcount for poverty line of $1.9 per day. </t>
  </si>
  <si>
    <t>Note: GIC is the growth incidence curve. AGR is the average growth rate. PPGR is the rate of pro-poor growth. P0 is the poverty headcount for poverty line of $ 1.9 per day. </t>
  </si>
  <si>
    <t>Figure 8 Cameroon: Growth incidence curve, 2001-2014 </t>
  </si>
  <si>
    <t>Average consumption per capita (dollars per month)</t>
  </si>
  <si>
    <t>Poverty headcount at poverty line of $1.9 per day (purchasing power parity; percentage)</t>
  </si>
  <si>
    <t>GDP per capita (constant 2010 dollars; right axis)</t>
  </si>
  <si>
    <t>Source: UNCTAD calculations, based on data from the Povcal Net and World Development Indicators databases of the World Bank.</t>
  </si>
  <si>
    <t>Africa_exports</t>
  </si>
  <si>
    <t>Non-fuel extractive commodities ($US billions)</t>
  </si>
  <si>
    <t>Manufactured goods (SITC 5 to 8 less 667 and 68)  ($US billions)</t>
  </si>
  <si>
    <t>Agricultural commodities  (SITC 1+2+4 -27 -28) ($US billions)</t>
  </si>
  <si>
    <t>Source: UNCTAD calculations, based on data from the UNCTADstat database</t>
  </si>
  <si>
    <t>High Knowledge intensive</t>
  </si>
  <si>
    <t>Traditional</t>
  </si>
  <si>
    <t>Non-market</t>
  </si>
  <si>
    <t>Source: UNCTAD calculations, based on data from the Balanced Trade in Services database of OECD and WTO.</t>
  </si>
  <si>
    <t xml:space="preserve">Note: Traditional services include transport, travel and maintenance and repair services not included elsewhere; </t>
  </si>
  <si>
    <t xml:space="preserve">high knowledge-intensive services include manufacturing services, construction, insurance, financial services, </t>
  </si>
  <si>
    <t xml:space="preserve">telecommunications and information services, personal, cultural and recreational services and other business </t>
  </si>
  <si>
    <t xml:space="preserve">services; and non-market services include public administration services, community services and health and </t>
  </si>
  <si>
    <t>education services</t>
  </si>
  <si>
    <t>High-knowledge intensive</t>
  </si>
  <si>
    <t>Source: UNCTAD calculations, based on data from the Balanced Trade in Services database of WTO and OECD.</t>
  </si>
  <si>
    <t>education services.</t>
  </si>
  <si>
    <t>Source: UNCTAD calculations, based on Ohnsorge and Yu, 2021.</t>
  </si>
  <si>
    <t xml:space="preserve">Note: Purple bars show unweighted averages of the informal economy of the region. Orange bars show the </t>
  </si>
  <si>
    <t xml:space="preserve">unweighted world average. The dynamic general equilibrium model used provides an estimate of the size of the </t>
  </si>
  <si>
    <t>informal sector as a percentage of official GDP. Data are available for 46 countries in Africa.</t>
  </si>
  <si>
    <t xml:space="preserve"> Eswatini </t>
  </si>
  <si>
    <t xml:space="preserve"> United Republic of Tanzania</t>
  </si>
  <si>
    <t>Figure 17: Complementarity index of intraregional exports and imports, yearly average, 2015–2019</t>
  </si>
  <si>
    <t>Source: International Trade Centre and UNCTAD, 2021.</t>
  </si>
  <si>
    <t xml:space="preserve">Note: The complementarity index is a measurement of the degree to which the export and import structures of </t>
  </si>
  <si>
    <t xml:space="preserve">two trade partners overlap. There is a value of 1 if every product accounts for the same share of an exporter’s </t>
  </si>
  <si>
    <t xml:space="preserve">exports and its partner’s imports, and a value of 0 if there is no correspondence between the products exported </t>
  </si>
  <si>
    <t>by one and those imported by the other.</t>
  </si>
  <si>
    <t>Complementarity index</t>
  </si>
  <si>
    <t>Region</t>
  </si>
  <si>
    <t>Figure 18: Untapped static and dynamic export potential, by sector (millions of dollars)</t>
  </si>
  <si>
    <t>Note: Numbers in parentheses refer to the sector classification code under the Harmonized System.</t>
  </si>
  <si>
    <t>Essential oils; perfumery, cosmetic or toilet preparations  perfumery, cosmetics (33)</t>
  </si>
  <si>
    <t>Fertilizers (31)</t>
  </si>
  <si>
    <t>Nuclear reactors, boilers, machinery and mechanical appliances  (84)</t>
  </si>
  <si>
    <t>Apparel and clothing accessories; not knitted or crocheted  (62)</t>
  </si>
  <si>
    <t>Soap; washing, lubricating, polishing or scouring preparations (34)</t>
  </si>
  <si>
    <t>Preparations of cereals, flour, starch or milk   (19)</t>
  </si>
  <si>
    <t>Continental Free Trade Area, by sector</t>
  </si>
  <si>
    <t>Fruit and nuts, edible  (08)</t>
  </si>
  <si>
    <t>Coffee, tea, mate and spices (09)</t>
  </si>
  <si>
    <t>Figure 19: Additional export potential through anticipated partial tariff liberalization under the African (millions of dollar)
Continental Free Trade Area, by sector</t>
  </si>
  <si>
    <t>Countries</t>
  </si>
  <si>
    <t>SUM</t>
  </si>
  <si>
    <t>Source: UNCTAD calculations, based on International Trade Centre and UNCTAD, 2021.</t>
  </si>
  <si>
    <t xml:space="preserve">Note: Manufactures of food products refers to the sum of the classification codes 16 to 22 under the Harmonized </t>
  </si>
  <si>
    <t>System.</t>
  </si>
  <si>
    <t>Figure 20: Untapped and additional export potential of manufactures of food products under the African (Millions of dollars)</t>
  </si>
  <si>
    <t>Animals</t>
  </si>
  <si>
    <t>Machinery and electrical equipment</t>
  </si>
  <si>
    <t>Plastic or rubber</t>
  </si>
  <si>
    <t>Hides and skins</t>
  </si>
  <si>
    <t>Stone and glass</t>
  </si>
  <si>
    <t>Textiles and clothing</t>
  </si>
  <si>
    <t>Source: UNCTAD calculations, based on data from the UNCTAD Trade Analysis and Information System.</t>
  </si>
  <si>
    <t xml:space="preserve">Note: The countries considered were Algeria, Benin, Botswana, Burkina Faso, Cabo Verde, Cameroon, </t>
  </si>
  <si>
    <t xml:space="preserve">Côte d’Ivoire, Ethiopia, Ghana, Guinea, Liberia, Mali, Mauritania, Mauritius, Morocco, the Niger, Nigeria, Senegal, </t>
  </si>
  <si>
    <t xml:space="preserve">the Gambia, Togo, Tunisia and Zimbabwe. Product groups are based on the World Customs Organization sector </t>
  </si>
  <si>
    <t>classification for the Harmonized System product nomenclature (see https://wits.worldbank.org/tariff/non-tariff-</t>
  </si>
  <si>
    <t xml:space="preserve">measures/metadata/en/product/). </t>
  </si>
  <si>
    <t>The figure shows the product coverage of the three types of measures with 
the most regulations, as follows:</t>
  </si>
  <si>
    <t>Figure 21: Average product coverage ratio of non-tariff measures in countries in Africa, by sector, 2015 (Percentage of product lines)</t>
  </si>
  <si>
    <t>Figure 21: Average product coverage ratio of non-tariff measures in countries in Africa, by sector, 2015  (Percentage of product lines)</t>
  </si>
  <si>
    <t>Transport mode</t>
  </si>
  <si>
    <t>Intra-African</t>
  </si>
  <si>
    <t>Extra-African</t>
  </si>
  <si>
    <t>Source: UNCTAD calculations, based on data from the UNCTADstat database.</t>
  </si>
  <si>
    <t>Note: Transport costs are measured as the share of trade value per 10,000 km.Abbreviations: AMU, Arab Maghreb Union; COMESA, Common Market for Eastern and Southern Africa; EAC, East African Community; ECCAS, Economic Community of Central African States; ECOWAS, Economic Community of West African States; IGAD, Intergovernmental Authority on Development; SADC, Southern African Development Community.</t>
  </si>
  <si>
    <t>Figure 22: Transport costs in Africa, by region and transport mode, 2016 (Percentage)</t>
  </si>
  <si>
    <t>Figure 23: Export entrants among intra-African exporters, 1998–2013</t>
  </si>
  <si>
    <t>(a) Tariff costs</t>
  </si>
  <si>
    <t>(b) Non-tariff costs</t>
  </si>
  <si>
    <t>Source: UNCTAD calculations, based on data from the trade cost database of the Economic and Social Commission for Asia and the Pacific and the World Bank and the exporter dynamics database of the World Bank.</t>
  </si>
  <si>
    <t>Note: In (a): adjusted R-squared 0.28; and in (b): adjusted R-squared 0.46. Trade costs are measured based on microtheory using macroeconomic data.</t>
  </si>
  <si>
    <t>ln average tariff costs, bilateral</t>
  </si>
  <si>
    <t>ln number of entrants in year t</t>
  </si>
  <si>
    <t>ln average non-tariff costs, bilateral</t>
  </si>
  <si>
    <t xml:space="preserve">Obstacles </t>
  </si>
  <si>
    <t>Figure 24: Obstacles faced by exporting African enterprises (Percentage)</t>
  </si>
  <si>
    <t>Source: UNCTAD calculations, based on data from the World Bank enterprise surveys (various years).</t>
  </si>
  <si>
    <t>Note: The latest survey year available for individual countries was used, ranging from 2006 to 2020. Classification into inclusive and non-inclusive countries is based on the lists in tables 1 and 2 (see chapter 1). Countries in the group of absolute inclusive growth are not considered here for comparative purposes.</t>
  </si>
  <si>
    <t>Figure 25: Average implementation rates of trade facilitation measures, 2019 (Percentage)</t>
  </si>
  <si>
    <t>Source: UNCTAD calculations, based on United Nations, 2019.</t>
  </si>
  <si>
    <t>Figure 26: Tripartite free trade area online platform on non-tariff barriers, January 2009–January 2021</t>
  </si>
  <si>
    <t>Source: UNCTAD calculations, based on data from the online platform.</t>
  </si>
  <si>
    <t>Note: “Other” refers to all other types of non-tariff barriers reported on the platform but not separately indicated in the figure.</t>
  </si>
  <si>
    <t>Costly road user charges /fees</t>
  </si>
  <si>
    <t>Technical barriers to trade and phytosanitary measures</t>
  </si>
  <si>
    <t>Government policies and regulations</t>
  </si>
  <si>
    <t>Inadequate trade-related infrastructure</t>
  </si>
  <si>
    <t>Other</t>
  </si>
  <si>
    <t>Non-tariff barriers reported</t>
  </si>
  <si>
    <t>Non-tariff barriers resolved</t>
  </si>
  <si>
    <t>Figure 27: Tripartite free trade area: Most-reported non-tariff barriers and resolution times, January 2009–January 2021</t>
  </si>
  <si>
    <t>Issues related to rules of origin</t>
  </si>
  <si>
    <t>Costly Road user charges and/or fees</t>
  </si>
  <si>
    <t>Technical barriers to trade and sanitary and phytosanitary standards</t>
  </si>
  <si>
    <t>Numbers of resolved non-tariff barriers (right axis)</t>
  </si>
  <si>
    <t>Non-tariff barrier type</t>
  </si>
  <si>
    <t>Figure 29: Africa: Aid for Trade initiative disbursements by sector (Millions of constant 2018 dollars)</t>
  </si>
  <si>
    <t>Economic Infrastructure and services</t>
  </si>
  <si>
    <t>Building productive capacities</t>
  </si>
  <si>
    <t>Trade-related adjustments</t>
  </si>
  <si>
    <t>Aid for Trade Initiative: Total disbursements (right axis)</t>
  </si>
  <si>
    <t>Source: UNCTAD calculations, based on data from OECD.</t>
  </si>
  <si>
    <t>Variation in poverty headcount</t>
  </si>
  <si>
    <t>Variation in Gini Index</t>
  </si>
  <si>
    <t>Pro-poor growth rate</t>
  </si>
  <si>
    <t>Average Growth rate</t>
  </si>
  <si>
    <t>Relatively inclusive</t>
  </si>
  <si>
    <t>Absolutely inclusive</t>
  </si>
  <si>
    <t>Yet growth for the poor</t>
  </si>
  <si>
    <t>Source: UNCTAD calculations, based on data from the Povcal Net database of the World Bank.</t>
  </si>
  <si>
    <t>Notes: The poverty headcount is calculated at the poverty line of $1.9 per day (purchasing power parity). The assessment of inclusive growth is based on the pro-poor and average growth rates (see box 2). Periods of conflict are not accounted for due to data limitations. Data are not available for Equatorial Guinea, Eritrea, Libya, Somalia and South Sudan.</t>
  </si>
  <si>
    <t>Dem. Rep. of the Congo</t>
  </si>
  <si>
    <t>Congo</t>
  </si>
  <si>
    <t>United Rep. of Tanzania</t>
  </si>
  <si>
    <t>(Percentage)</t>
  </si>
  <si>
    <t>Decline in average per capita income of the poor</t>
  </si>
  <si>
    <t xml:space="preserve">Relatively small decline in growth among the poor </t>
  </si>
  <si>
    <t>Central African Rep.</t>
  </si>
  <si>
    <t>Côte d’Ivoire</t>
  </si>
  <si>
    <t>Notes: The poverty headcount is calculated at the poverty line of $1.9 per day (purchasing power parity). Variations in poverty headcount and the Gini index are not taken into account in the assessment of inclusive growth. Periods of conflict are not accounted for due to data limitations. Data are not available for Equatorial Guinea, Eritrea, Libya, Somalia and South Sudan.</t>
  </si>
  <si>
    <t>Consumption</t>
  </si>
  <si>
    <t>Mean</t>
  </si>
  <si>
    <t>Median</t>
  </si>
  <si>
    <t xml:space="preserve">Headcount </t>
  </si>
  <si>
    <t>Poverty gap</t>
  </si>
  <si>
    <t>Square of poverty gap</t>
  </si>
  <si>
    <t>Watts index</t>
  </si>
  <si>
    <t>Mean log deviation index</t>
  </si>
  <si>
    <t>Population</t>
  </si>
  <si>
    <t>(Dollars per month)</t>
  </si>
  <si>
    <t>(Millions)</t>
  </si>
  <si>
    <t>Note: Poverty measurements are calculated at the poverty line of $1.9 per day (purchasing power parity).</t>
  </si>
  <si>
    <t>Human Development Index (1 = the most developed, 0 = the least developed)</t>
  </si>
  <si>
    <t>Index of Economic Freedom (100 = maximum freedom, 0 = minimum freedom)</t>
  </si>
  <si>
    <t>Corruption Perceptions Index (100 = highly clean, 0 = highly corrupt)</t>
  </si>
  <si>
    <t>Source: UNCTAD calculations, based on data from the World Data Atlas.</t>
  </si>
  <si>
    <t xml:space="preserve">Consumption </t>
  </si>
  <si>
    <t>Headcount</t>
  </si>
  <si>
    <t>Poverty Gap</t>
  </si>
  <si>
    <t xml:space="preserve">Population </t>
  </si>
  <si>
    <t>Mean log deviation Index</t>
  </si>
  <si>
    <t>Notes: The mean and median are of consumption for growth. Poverty measurements are calculated at the poverty line of $1.9 per day (purchasing power parity). The indices are measures of inequality.</t>
  </si>
  <si>
    <t xml:space="preserve">Exports 2010, US$ 211 </t>
  </si>
  <si>
    <t xml:space="preserve">Imports 2010, US$ 833 </t>
  </si>
  <si>
    <t xml:space="preserve">Re-exports 2010, US$ 596 </t>
  </si>
  <si>
    <t xml:space="preserve">Transit trade 2020, US$ 172 </t>
  </si>
  <si>
    <t>Ethiopia; Somalia; Uganda; United Republic of Tanzania</t>
  </si>
  <si>
    <t>Exports 2011, US$ 16,6 </t>
  </si>
  <si>
    <t>Imports 2011, US$ 14.5 </t>
  </si>
  <si>
    <t>Angola; South Africa; Zambia  </t>
  </si>
  <si>
    <t xml:space="preserve">Exports 2019, US$ 1,1 </t>
  </si>
  <si>
    <t xml:space="preserve">Imports 2019, US$ 0,2 </t>
  </si>
  <si>
    <t>Burundi, Congo DRC, Tanzania, and Uganda  </t>
  </si>
  <si>
    <t>National Institute of Statistics and Economic Analysis</t>
  </si>
  <si>
    <t>Burkina Faso; Niger; Nigeria; Togo</t>
  </si>
  <si>
    <t>Benin; Cameroon; Niger  </t>
  </si>
  <si>
    <t xml:space="preserve">Democratic Republic of the Congo; Kenya; Rwanda; South Sudan; United Republic of Tanzania </t>
  </si>
  <si>
    <t>Agency conducting survey</t>
  </si>
  <si>
    <t xml:space="preserve">Exports 2019, US$ 110 </t>
  </si>
  <si>
    <t xml:space="preserve">Imports 2019, US$  12  </t>
  </si>
  <si>
    <t>Imports 2019, US$  57.8 </t>
  </si>
  <si>
    <t xml:space="preserve">Exports 2019, US$ 531.9 </t>
  </si>
  <si>
    <t>Total trade June 2013 – May 2014, across the selected borders, $6,913</t>
  </si>
  <si>
    <t>Kenya National Bureau of Statistics  </t>
  </si>
  <si>
    <t>National Bank of Rwanda, National Institute of Statistics</t>
  </si>
  <si>
    <t>(Millions of dollars)</t>
  </si>
  <si>
    <t>Source: UNCTAD calculations, based on data from the official national sources and the ComStat database.</t>
  </si>
  <si>
    <t>Note: If reported in national currency, conversion to dollars uses the annual average exchange rate.</t>
  </si>
  <si>
    <t xml:space="preserve">Table 9 Announced greenfield foreign direct investment projects by sector and industry, 2016–2020 </t>
  </si>
  <si>
    <t>Table 8 Selected informal cross-border trade initiatives, by country</t>
  </si>
  <si>
    <t>Table 9 Announced greenfield foreign direct investment projects by sector and industry, 2016–2020 (Percentage)</t>
  </si>
  <si>
    <t>Total (millions of dollars)</t>
  </si>
  <si>
    <t>Source: UNCTAD calculations, based on data from the Financial Times (see https://www.fdimarkets.com/).</t>
  </si>
  <si>
    <r>
      <t>Figure </t>
    </r>
    <r>
      <rPr>
        <b/>
        <sz val="11"/>
        <color rgb="FF000000"/>
        <rFont val="Times New Roman"/>
        <family val="1"/>
      </rPr>
      <t>5</t>
    </r>
    <r>
      <rPr>
        <b/>
        <sz val="11"/>
        <color rgb="FF44546A"/>
        <rFont val="Times New Roman"/>
        <family val="1"/>
      </rPr>
      <t> Growth incidence curves (percentage)</t>
    </r>
  </si>
  <si>
    <r>
      <t>Figure </t>
    </r>
    <r>
      <rPr>
        <b/>
        <sz val="11"/>
        <color rgb="FF000000"/>
        <rFont val="Times New Roman"/>
        <family val="1"/>
      </rPr>
      <t>6</t>
    </r>
    <r>
      <rPr>
        <b/>
        <sz val="11"/>
        <color rgb="FF44546A"/>
        <rFont val="Times New Roman"/>
        <family val="1"/>
      </rPr>
      <t> Growth incidence curves (percentage)</t>
    </r>
  </si>
  <si>
    <r>
      <t>Figure </t>
    </r>
    <r>
      <rPr>
        <b/>
        <sz val="11"/>
        <color rgb="FF000000"/>
        <rFont val="Times New Roman"/>
        <family val="1"/>
      </rPr>
      <t>7</t>
    </r>
    <r>
      <rPr>
        <b/>
        <sz val="11"/>
        <color rgb="FF44546A"/>
        <rFont val="Times New Roman"/>
        <family val="1"/>
      </rPr>
      <t> Sudan: Growth incidence curve , 2009-2014 (percentage)</t>
    </r>
  </si>
  <si>
    <t>Total all products ( US dollars at current prices in millions)</t>
  </si>
  <si>
    <t>Total all products (US dollars at current prices in millions)</t>
  </si>
  <si>
    <t>Figure 13 Extra-African services exports (billions of dollars)</t>
  </si>
  <si>
    <t xml:space="preserve">Figure 12 Intra-African exports </t>
  </si>
  <si>
    <t>Figure 11 Extra-African exports</t>
  </si>
  <si>
    <t xml:space="preserve">Figure 11 Extra-African exports </t>
  </si>
  <si>
    <t>Figure 10 Zambia: Consumption, poverty headcount, Gini index and gross domestic product per capita</t>
  </si>
  <si>
    <t xml:space="preserve">Figure 9 Growth Incidence Curves (percentage) (a) Cote d'Ivoire, 2002-2015  and (b) Madagascar, 2001-2012 </t>
  </si>
  <si>
    <t>Figure 9 Growth Incidence Curves (percentage)</t>
  </si>
  <si>
    <t>Africa (Male)</t>
  </si>
  <si>
    <t>World Average</t>
  </si>
  <si>
    <t>Source: UNCTAD, based on data from the Human Development Data Centre of the United Nations Development Programme</t>
  </si>
  <si>
    <t>Organization for Economic Co-operation and Development Average</t>
  </si>
  <si>
    <t>Least Developed Country average</t>
  </si>
  <si>
    <t xml:space="preserve"> Democratic Republic of the Congo </t>
  </si>
  <si>
    <t xml:space="preserve"> Namibia</t>
  </si>
  <si>
    <t xml:space="preserve"> Developing Countries</t>
  </si>
  <si>
    <t xml:space="preserve"> Least Developed Countries</t>
  </si>
  <si>
    <t xml:space="preserve"> Organization for Economic Co-operation and Development</t>
  </si>
  <si>
    <t xml:space="preserve"> World</t>
  </si>
  <si>
    <t>Figure 16 Expected years of schooling, selected countries in Africa, 2019</t>
  </si>
  <si>
    <r>
      <t>Technical Measures </t>
    </r>
    <r>
      <rPr>
        <b/>
        <i/>
        <sz val="11"/>
        <color rgb="FF7B7B7B"/>
        <rFont val="Times New Roman"/>
        <family val="1"/>
      </rPr>
      <t> </t>
    </r>
  </si>
  <si>
    <r>
      <t>Sanitary and Phytosanitary [SPS] [A]</t>
    </r>
    <r>
      <rPr>
        <b/>
        <sz val="11"/>
        <color rgb="FF7B7B7B"/>
        <rFont val="Times New Roman"/>
        <family val="1"/>
      </rPr>
      <t> </t>
    </r>
  </si>
  <si>
    <r>
      <t>Technical Barriers to Trade [TBT] [B]</t>
    </r>
    <r>
      <rPr>
        <b/>
        <sz val="11"/>
        <color rgb="FF7B7B7B"/>
        <rFont val="Times New Roman"/>
        <family val="1"/>
      </rPr>
      <t> </t>
    </r>
  </si>
  <si>
    <r>
      <t>Pre-shipment inspection [INSP] [C]</t>
    </r>
    <r>
      <rPr>
        <b/>
        <sz val="11"/>
        <color rgb="FF7B7B7B"/>
        <rFont val="Times New Roman"/>
        <family val="1"/>
      </rPr>
      <t> </t>
    </r>
  </si>
  <si>
    <t>Source: UNCTAD calculations, based on data from the tripartite free trade area online platform on non-tariff barriers.</t>
  </si>
  <si>
    <t>Table 2 Africa: non-inclusive growth patterns </t>
  </si>
  <si>
    <t>Table 3 Gambia: Growth, poverty and inequality</t>
  </si>
  <si>
    <t>Table 1 Africa: inclusive growth patterns</t>
  </si>
  <si>
    <t>Table 4 Gambia: Human Development Index, Index of Economic Freedom and Corruption Perceptions Index</t>
  </si>
  <si>
    <t>Table 5 South Africa: Growth, poverty and inequality</t>
  </si>
  <si>
    <t>Table 6 South Africa: Human Development Index, Index of Economic Freedom and Corruption Perceptions Index</t>
  </si>
  <si>
    <t>Table 7 Zambia: Growth, poverty and inequality</t>
  </si>
  <si>
    <r>
      <t>Borders</t>
    </r>
    <r>
      <rPr>
        <sz val="10"/>
        <color rgb="FF000000"/>
        <rFont val="Times New Roman"/>
        <family val="1"/>
      </rPr>
      <t> </t>
    </r>
  </si>
  <si>
    <r>
      <t>Value of informal trade </t>
    </r>
    <r>
      <rPr>
        <sz val="10"/>
        <color rgb="FF000000"/>
        <rFont val="Times New Roman"/>
        <family val="1"/>
      </rPr>
      <t> </t>
    </r>
  </si>
  <si>
    <t>Table of Contents</t>
  </si>
  <si>
    <t>Figures</t>
  </si>
  <si>
    <t>Economic Development in Africa Report 2021</t>
  </si>
  <si>
    <t>Reaping the Potential Benefits of the African Continental Free Trade Area for Inclusive GrowthFree Trade Area for Inclusive Growth</t>
  </si>
  <si>
    <t>Figure 7 Sudan: Growth incidence curve , 2009-2014 (percentage)</t>
  </si>
  <si>
    <t>Figure 5 Growth incidence curves</t>
  </si>
  <si>
    <t>Figure 7 Sudan: Growth incidence curve , 2009-2014 </t>
  </si>
  <si>
    <t>Figure 9 Growth Incidence Curves</t>
  </si>
  <si>
    <t xml:space="preserve">Figure 13 Extra-African services exports </t>
  </si>
  <si>
    <t xml:space="preserve">Figure 14 Intra-African services exports </t>
  </si>
  <si>
    <t xml:space="preserve">Figure 15 Africa: Size of informal economy </t>
  </si>
  <si>
    <t xml:space="preserve">Figure 18: Untapped static and dynamic export potential, by sector </t>
  </si>
  <si>
    <t>Figure 19: Additional export potential through anticipated partial tariff liberalization under the African 
Continental Free Trade Area, by sector</t>
  </si>
  <si>
    <t>Figure 20: Untapped and additional export potential of manufactures of food products under the African  Continental Free Trade Area</t>
  </si>
  <si>
    <t>Figure 19: Additional export potential through anticipated partial tariff liberalization under the African 
Continental Free Trade Area, by sector (millions of dollar)</t>
  </si>
  <si>
    <t>Figure 20: Untapped and additional export potential of manufactures of food products under the African Continental Free Trade Area  (Millions of dollars)</t>
  </si>
  <si>
    <t>Figure 21: Average product coverage ratio of non-tariff measures in countries in Africa, by sector, 2015</t>
  </si>
  <si>
    <t xml:space="preserve">Figure 22: Transport costs in Africa, by region and transport mode, 2016 </t>
  </si>
  <si>
    <t xml:space="preserve">Figure 24: Obstacles faced by exporting African enterprises </t>
  </si>
  <si>
    <t xml:space="preserve">Figure 25: Average implementation rates of trade facilitation measures, 2019 </t>
  </si>
  <si>
    <t>Figure 6 Growth incidence curves</t>
  </si>
  <si>
    <t xml:space="preserve">Figure 29: Africa: Aid for Trade initiative disbursements by sector </t>
  </si>
  <si>
    <t>Tables</t>
  </si>
  <si>
    <t xml:space="preserve">Figure 4: Africa Poverty headcount rates </t>
  </si>
  <si>
    <t>Figure 8 Cameroon: Growth incidence curve, 2001-2014 (percentage)</t>
  </si>
  <si>
    <t>Figure 6 Growth incidence curves (percentage): (a) Burundi, 2006-2014 and (b) South Africa, 2001-2015</t>
  </si>
  <si>
    <t>Figure 15 Africa: Size of informal economy (percentage of gross domestic product)</t>
  </si>
  <si>
    <t>Figure 15 Africa: Size of informal economy (percentage of gross domestic product)</t>
  </si>
  <si>
    <t>Figure 14 Intra-African services exports (billions of dollars)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</si>
</sst>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_-;\-* #,##0.0_-;_-* &quot;-&quot;??_-;_-@_-"/>
    <numFmt numFmtId="165" formatCode="0.0"/>
    <numFmt numFmtId="166" formatCode="0.0000"/>
    <numFmt numFmtId="167" formatCode="0.000"/>
  </numFmts>
  <fonts count="53" x14ac:knownFonts="1">
    <font>
      <sz val="11"/>
      <color theme="1"/>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sz val="10"/>
      <color theme="1"/>
      <name val="Calibri"/>
      <family val="2"/>
      <scheme val="minor"/>
    </font>
    <font>
      <b/>
      <sz val="11"/>
      <color theme="1"/>
      <name val="Calibri"/>
      <family val="2"/>
      <scheme val="minor"/>
    </font>
    <font>
      <sz val="12"/>
      <color theme="1"/>
      <name val="Calibri"/>
      <family val="2"/>
      <scheme val="minor"/>
    </font>
    <font>
      <sz val="10"/>
      <name val="Arial"/>
      <family val="2"/>
    </font>
    <font>
      <sz val="11"/>
      <color theme="1"/>
      <name val="Calibri"/>
      <family val="2"/>
      <scheme val="minor"/>
    </font>
    <font>
      <sz val="11"/>
      <name val="Calibri"/>
      <family val="2"/>
    </font>
    <font>
      <sz val="9"/>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sz val="12"/>
      <color theme="0"/>
      <name val="Calibri"/>
      <family val="2"/>
      <scheme val="minor"/>
    </font>
    <font>
      <b/>
      <sz val="14"/>
      <name val="Calibri"/>
      <family val="2"/>
    </font>
    <font>
      <sz val="11"/>
      <color theme="1"/>
      <name val="Calibri"/>
      <family val="2"/>
    </font>
    <font>
      <sz val="15"/>
      <color theme="1"/>
      <name val="Arial"/>
      <family val="2"/>
    </font>
    <font>
      <b/>
      <sz val="16"/>
      <color theme="1"/>
      <name val="Calibri"/>
      <family val="2"/>
      <scheme val="minor"/>
    </font>
    <font>
      <sz val="11"/>
      <color theme="1"/>
      <name val="Times New Roman"/>
      <family val="1"/>
    </font>
    <font>
      <sz val="11"/>
      <name val="Times New Roman"/>
      <family val="1"/>
    </font>
    <font>
      <b/>
      <sz val="10"/>
      <name val="Times New Roman"/>
      <family val="1"/>
    </font>
    <font>
      <sz val="10"/>
      <name val="Times New Roman"/>
      <family val="1"/>
    </font>
    <font>
      <sz val="10"/>
      <color rgb="FF000000"/>
      <name val="Times New Roman"/>
      <family val="1"/>
    </font>
    <font>
      <b/>
      <sz val="11"/>
      <color rgb="FF44546A"/>
      <name val="Times New Roman"/>
      <family val="1"/>
    </font>
    <font>
      <b/>
      <sz val="11"/>
      <color rgb="FF000000"/>
      <name val="Times New Roman"/>
      <family val="1"/>
    </font>
    <font>
      <b/>
      <sz val="11"/>
      <color theme="1"/>
      <name val="Times New Roman"/>
      <family val="1"/>
    </font>
    <font>
      <b/>
      <sz val="11"/>
      <name val="Times New Roman"/>
      <family val="1"/>
    </font>
    <font>
      <sz val="11"/>
      <color rgb="FF000000"/>
      <name val="Times New Roman"/>
      <family val="1"/>
    </font>
    <font>
      <b/>
      <sz val="14"/>
      <name val="Times New Roman"/>
      <family val="1"/>
    </font>
    <font>
      <b/>
      <sz val="12"/>
      <color theme="1"/>
      <name val="Times New Roman"/>
      <family val="1"/>
    </font>
    <font>
      <sz val="12"/>
      <color theme="1"/>
      <name val="Times New Roman"/>
      <family val="1"/>
    </font>
    <font>
      <i/>
      <sz val="11"/>
      <color rgb="FF7B7B7B"/>
      <name val="Times New Roman"/>
      <family val="1"/>
    </font>
    <font>
      <b/>
      <i/>
      <sz val="11"/>
      <color rgb="FF7B7B7B"/>
      <name val="Times New Roman"/>
      <family val="1"/>
    </font>
    <font>
      <sz val="11"/>
      <color rgb="FF7B7B7B"/>
      <name val="Times New Roman"/>
      <family val="1"/>
    </font>
    <font>
      <b/>
      <sz val="11"/>
      <color rgb="FF7B7B7B"/>
      <name val="Times New Roman"/>
      <family val="1"/>
    </font>
    <font>
      <b/>
      <sz val="6"/>
      <name val="Times New Roman"/>
      <family val="1"/>
    </font>
    <font>
      <sz val="6"/>
      <name val="Times New Roman"/>
      <family val="1"/>
    </font>
    <font>
      <sz val="10"/>
      <color theme="1"/>
      <name val="Times New Roman"/>
      <family val="1"/>
    </font>
    <font>
      <b/>
      <sz val="10"/>
      <color rgb="FF000000"/>
      <name val="Times New Roman"/>
      <family val="1"/>
    </font>
    <font>
      <b/>
      <i/>
      <sz val="11"/>
      <color theme="1"/>
      <name val="Times New Roman"/>
      <family val="1"/>
    </font>
    <font>
      <u/>
      <sz val="11"/>
      <color theme="10"/>
      <name val="Calibri"/>
      <family val="2"/>
    </font>
  </fonts>
  <fills count="49">
    <fill>
      <patternFill patternType="none"/>
    </fill>
    <fill>
      <patternFill patternType="gray125"/>
    </fill>
    <fill>
      <patternFill patternType="solid">
        <fgColor rgb="FFFFFFFF"/>
        <bgColor indexed="64"/>
      </patternFill>
    </fill>
    <fill>
      <patternFill patternType="solid">
        <fgColor rgb="FFEDEDED"/>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tint="-0.149967955565050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theme="0"/>
        <bgColor indexed="64"/>
      </patternFill>
    </fill>
    <fill>
      <patternFill patternType="solid">
        <fgColor theme="2"/>
        <bgColor indexed="64"/>
      </patternFill>
    </fill>
  </fills>
  <borders count="83">
    <border>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bottom style="thin">
        <color auto="1"/>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bottom/>
      <diagonal/>
    </border>
    <border>
      <left style="medium">
        <color rgb="FF000000"/>
      </left>
      <right style="thin">
        <color rgb="FF000000"/>
      </right>
      <top/>
      <bottom/>
      <diagonal/>
    </border>
    <border>
      <left style="thin">
        <color rgb="FF000000"/>
      </left>
      <right style="medium">
        <color rgb="FF000000"/>
      </right>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bottom style="thin">
        <color rgb="FF000000"/>
      </bottom>
      <diagonal/>
    </border>
    <border>
      <left/>
      <right/>
      <top style="thin">
        <color indexed="64"/>
      </top>
      <bottom style="thin">
        <color indexed="64"/>
      </bottom>
      <diagonal/>
    </border>
    <border>
      <left/>
      <right style="thin">
        <color indexed="64"/>
      </right>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top/>
      <bottom style="thin">
        <color auto="1"/>
      </bottom>
      <diagonal/>
    </border>
    <border>
      <left style="thick">
        <color auto="1"/>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style="thin">
        <color auto="1"/>
      </left>
      <right style="thick">
        <color auto="1"/>
      </right>
      <top style="thick">
        <color auto="1"/>
      </top>
      <bottom style="medium">
        <color auto="1"/>
      </bottom>
      <diagonal/>
    </border>
    <border>
      <left style="thick">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auto="1"/>
      </left>
      <right style="thick">
        <color auto="1"/>
      </right>
      <top style="thin">
        <color auto="1"/>
      </top>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n">
        <color auto="1"/>
      </left>
      <right style="thin">
        <color auto="1"/>
      </right>
      <top style="thin">
        <color auto="1"/>
      </top>
      <bottom style="medium">
        <color auto="1"/>
      </bottom>
      <diagonal/>
    </border>
    <border>
      <left style="thin">
        <color auto="1"/>
      </left>
      <right style="thick">
        <color auto="1"/>
      </right>
      <top style="thin">
        <color auto="1"/>
      </top>
      <bottom style="medium">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n">
        <color auto="1"/>
      </right>
      <top style="medium">
        <color auto="1"/>
      </top>
      <bottom style="thick">
        <color auto="1"/>
      </bottom>
      <diagonal/>
    </border>
    <border>
      <left style="thin">
        <color auto="1"/>
      </left>
      <right style="thick">
        <color auto="1"/>
      </right>
      <top style="medium">
        <color auto="1"/>
      </top>
      <bottom style="thick">
        <color auto="1"/>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thick">
        <color auto="1"/>
      </right>
      <top style="medium">
        <color auto="1"/>
      </top>
      <bottom style="thin">
        <color auto="1"/>
      </bottom>
      <diagonal/>
    </border>
    <border>
      <left style="thick">
        <color auto="1"/>
      </left>
      <right style="thin">
        <color auto="1"/>
      </right>
      <top/>
      <bottom/>
      <diagonal/>
    </border>
    <border>
      <left style="thin">
        <color auto="1"/>
      </left>
      <right style="thin">
        <color auto="1"/>
      </right>
      <top/>
      <bottom/>
      <diagonal/>
    </border>
    <border>
      <left style="thin">
        <color auto="1"/>
      </left>
      <right style="thin">
        <color auto="1"/>
      </right>
      <top/>
      <bottom style="medium">
        <color auto="1"/>
      </bottom>
      <diagonal/>
    </border>
    <border>
      <left/>
      <right/>
      <top style="medium">
        <color auto="1"/>
      </top>
      <bottom style="thin">
        <color indexed="64"/>
      </bottom>
      <diagonal/>
    </border>
    <border>
      <left/>
      <right/>
      <top/>
      <bottom style="medium">
        <color indexed="64"/>
      </bottom>
      <diagonal/>
    </border>
    <border>
      <left/>
      <right/>
      <top/>
      <bottom style="thick">
        <color auto="1"/>
      </bottom>
      <diagonal/>
    </border>
    <border>
      <left/>
      <right/>
      <top style="medium">
        <color indexed="64"/>
      </top>
      <bottom/>
      <diagonal/>
    </border>
    <border>
      <left/>
      <right style="medium">
        <color indexed="64"/>
      </right>
      <top/>
      <bottom style="medium">
        <color indexed="64"/>
      </bottom>
      <diagonal/>
    </border>
    <border>
      <left style="thin">
        <color rgb="FF000000"/>
      </left>
      <right style="medium">
        <color indexed="64"/>
      </right>
      <top/>
      <bottom style="medium">
        <color indexed="64"/>
      </bottom>
      <diagonal/>
    </border>
    <border>
      <left/>
      <right style="thin">
        <color rgb="FF000000"/>
      </right>
      <top/>
      <bottom style="medium">
        <color indexed="64"/>
      </bottom>
      <diagonal/>
    </border>
    <border>
      <left style="thin">
        <color rgb="FF000000"/>
      </left>
      <right style="medium">
        <color indexed="64"/>
      </right>
      <top/>
      <bottom/>
      <diagonal/>
    </border>
    <border>
      <left/>
      <right style="thin">
        <color rgb="FF000000"/>
      </right>
      <top/>
      <bottom/>
      <diagonal/>
    </border>
    <border>
      <left style="thin">
        <color rgb="FF000000"/>
      </left>
      <right style="medium">
        <color indexed="64"/>
      </right>
      <top/>
      <bottom style="thin">
        <color rgb="FF000000"/>
      </bottom>
      <diagonal/>
    </border>
    <border>
      <left/>
      <right style="thin">
        <color rgb="FF000000"/>
      </right>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ck">
        <color auto="1"/>
      </top>
      <bottom style="medium">
        <color auto="1"/>
      </bottom>
      <diagonal/>
    </border>
    <border>
      <left style="thin">
        <color auto="1"/>
      </left>
      <right/>
      <top style="medium">
        <color auto="1"/>
      </top>
      <bottom style="thin">
        <color auto="1"/>
      </bottom>
      <diagonal/>
    </border>
    <border>
      <left/>
      <right style="thick">
        <color auto="1"/>
      </right>
      <top style="medium">
        <color auto="1"/>
      </top>
      <bottom style="thin">
        <color auto="1"/>
      </bottom>
      <diagonal/>
    </border>
    <border>
      <left/>
      <right style="thick">
        <color auto="1"/>
      </right>
      <top style="thick">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medium">
        <color indexed="64"/>
      </right>
      <top style="medium">
        <color indexed="64"/>
      </top>
      <bottom/>
      <diagonal/>
    </border>
    <border>
      <left style="medium">
        <color indexed="64"/>
      </left>
      <right style="medium">
        <color indexed="64"/>
      </right>
      <top/>
      <bottom style="thin">
        <color rgb="FF000000"/>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medium">
        <color indexed="64"/>
      </left>
      <right style="thin">
        <color rgb="FF000000"/>
      </right>
      <top style="thin">
        <color indexed="64"/>
      </top>
      <bottom/>
      <diagonal/>
    </border>
    <border>
      <left style="thin">
        <color rgb="FF000000"/>
      </left>
      <right style="medium">
        <color rgb="FF000000"/>
      </right>
      <top/>
      <bottom style="thin">
        <color indexed="64"/>
      </bottom>
      <diagonal/>
    </border>
  </borders>
  <cellStyleXfs count="50">
    <xf numFmtId="0" fontId="0" fillId="0" borderId="0"/>
    <xf numFmtId="0" fontId="2" fillId="0" borderId="0" applyNumberFormat="0" applyFill="0" applyBorder="0" applyAlignment="0" applyProtection="0"/>
    <xf numFmtId="0" fontId="6" fillId="0" borderId="0"/>
    <xf numFmtId="0" fontId="7" fillId="0" borderId="0"/>
    <xf numFmtId="9" fontId="8" fillId="0" borderId="0" applyFont="0" applyFill="0" applyBorder="0" applyAlignment="0" applyProtection="0"/>
    <xf numFmtId="0" fontId="9" fillId="0" borderId="0"/>
    <xf numFmtId="9" fontId="6" fillId="0" borderId="0" applyFont="0" applyFill="0" applyBorder="0" applyAlignment="0" applyProtection="0"/>
    <xf numFmtId="0" fontId="11" fillId="0" borderId="0" applyNumberFormat="0" applyFill="0" applyBorder="0" applyAlignment="0" applyProtection="0"/>
    <xf numFmtId="0" fontId="12" fillId="0" borderId="61" applyNumberFormat="0" applyFill="0" applyAlignment="0" applyProtection="0"/>
    <xf numFmtId="0" fontId="13" fillId="0" borderId="62" applyNumberFormat="0" applyFill="0" applyAlignment="0" applyProtection="0"/>
    <xf numFmtId="0" fontId="14" fillId="0" borderId="63" applyNumberFormat="0" applyFill="0" applyAlignment="0" applyProtection="0"/>
    <xf numFmtId="0" fontId="14" fillId="0" borderId="0" applyNumberFormat="0" applyFill="0" applyBorder="0" applyAlignment="0" applyProtection="0"/>
    <xf numFmtId="0" fontId="6" fillId="0" borderId="0"/>
    <xf numFmtId="0" fontId="15" fillId="15" borderId="0" applyNumberFormat="0" applyBorder="0" applyAlignment="0" applyProtection="0"/>
    <xf numFmtId="0" fontId="16" fillId="16" borderId="0" applyNumberFormat="0" applyBorder="0" applyAlignment="0" applyProtection="0"/>
    <xf numFmtId="0" fontId="17" fillId="17" borderId="0" applyNumberFormat="0" applyBorder="0" applyAlignment="0" applyProtection="0"/>
    <xf numFmtId="0" fontId="18" fillId="18" borderId="64" applyNumberFormat="0" applyAlignment="0" applyProtection="0"/>
    <xf numFmtId="0" fontId="19" fillId="19" borderId="65" applyNumberFormat="0" applyAlignment="0" applyProtection="0"/>
    <xf numFmtId="0" fontId="20" fillId="19" borderId="64" applyNumberFormat="0" applyAlignment="0" applyProtection="0"/>
    <xf numFmtId="0" fontId="21" fillId="0" borderId="66" applyNumberFormat="0" applyFill="0" applyAlignment="0" applyProtection="0"/>
    <xf numFmtId="0" fontId="22" fillId="20" borderId="67" applyNumberFormat="0" applyAlignment="0" applyProtection="0"/>
    <xf numFmtId="0" fontId="23" fillId="0" borderId="0" applyNumberFormat="0" applyFill="0" applyBorder="0" applyAlignment="0" applyProtection="0"/>
    <xf numFmtId="0" fontId="6" fillId="21" borderId="68" applyNumberFormat="0" applyFont="0" applyAlignment="0" applyProtection="0"/>
    <xf numFmtId="0" fontId="24" fillId="0" borderId="0" applyNumberFormat="0" applyFill="0" applyBorder="0" applyAlignment="0" applyProtection="0"/>
    <xf numFmtId="0" fontId="3" fillId="0" borderId="69" applyNumberFormat="0" applyFill="0" applyAlignment="0" applyProtection="0"/>
    <xf numFmtId="0" fontId="25"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25"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25"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25"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25"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25"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52" fillId="0" borderId="0" applyNumberFormat="0" applyFill="0" applyBorder="0" applyAlignment="0" applyProtection="0">
      <alignment vertical="top"/>
      <protection locked="0"/>
    </xf>
  </cellStyleXfs>
  <cellXfs count="473">
    <xf numFmtId="0" fontId="0" fillId="0" borderId="0" xfId="0"/>
    <xf numFmtId="0" fontId="0" fillId="0" borderId="0" xfId="0" applyAlignment="1">
      <alignment horizontal="center"/>
    </xf>
    <xf numFmtId="0" fontId="0" fillId="0" borderId="2" xfId="0" applyBorder="1" applyAlignment="1">
      <alignment horizontal="center"/>
    </xf>
    <xf numFmtId="164" fontId="4" fillId="0" borderId="2" xfId="0" applyNumberFormat="1" applyFont="1" applyBorder="1" applyAlignment="1">
      <alignment horizontal="center"/>
    </xf>
    <xf numFmtId="0" fontId="0" fillId="0" borderId="4" xfId="0" applyBorder="1" applyAlignment="1">
      <alignment horizontal="center"/>
    </xf>
    <xf numFmtId="0" fontId="4" fillId="0" borderId="5" xfId="0" applyFont="1" applyBorder="1" applyAlignment="1">
      <alignment horizontal="left"/>
    </xf>
    <xf numFmtId="0" fontId="0" fillId="0" borderId="5" xfId="0" applyBorder="1" applyAlignment="1">
      <alignment horizontal="left"/>
    </xf>
    <xf numFmtId="165" fontId="4" fillId="0" borderId="5" xfId="0" applyNumberFormat="1" applyFont="1" applyBorder="1" applyAlignment="1">
      <alignment horizontal="left"/>
    </xf>
    <xf numFmtId="0" fontId="4" fillId="0" borderId="6" xfId="0" applyFont="1" applyBorder="1" applyAlignment="1">
      <alignment horizontal="left"/>
    </xf>
    <xf numFmtId="3" fontId="0" fillId="0" borderId="0" xfId="0" applyNumberFormat="1"/>
    <xf numFmtId="0" fontId="6" fillId="0" borderId="0" xfId="2"/>
    <xf numFmtId="0" fontId="7" fillId="0" borderId="0" xfId="3"/>
    <xf numFmtId="0" fontId="5" fillId="0" borderId="0" xfId="0" applyFont="1"/>
    <xf numFmtId="9" fontId="0" fillId="0" borderId="0" xfId="4" applyFont="1"/>
    <xf numFmtId="9" fontId="0" fillId="0" borderId="0" xfId="4" applyFont="1" applyFill="1" applyBorder="1"/>
    <xf numFmtId="10" fontId="0" fillId="0" borderId="0" xfId="0" applyNumberFormat="1"/>
    <xf numFmtId="0" fontId="9" fillId="6" borderId="0" xfId="5" applyFill="1"/>
    <xf numFmtId="0" fontId="9" fillId="7" borderId="0" xfId="5" applyFill="1"/>
    <xf numFmtId="0" fontId="9" fillId="8" borderId="0" xfId="5" applyFill="1"/>
    <xf numFmtId="0" fontId="9" fillId="6" borderId="0" xfId="5" applyFill="1" applyAlignment="1">
      <alignment horizontal="center"/>
    </xf>
    <xf numFmtId="0" fontId="9" fillId="9" borderId="0" xfId="5" applyFill="1" applyAlignment="1">
      <alignment horizontal="center" wrapText="1"/>
    </xf>
    <xf numFmtId="0" fontId="9" fillId="9" borderId="0" xfId="5" applyFill="1" applyAlignment="1">
      <alignment wrapText="1"/>
    </xf>
    <xf numFmtId="0" fontId="9" fillId="10" borderId="0" xfId="5" applyFill="1" applyAlignment="1">
      <alignment wrapText="1"/>
    </xf>
    <xf numFmtId="0" fontId="9" fillId="11" borderId="0" xfId="5" applyFill="1" applyAlignment="1">
      <alignment horizontal="center"/>
    </xf>
    <xf numFmtId="0" fontId="9" fillId="11" borderId="0" xfId="5" applyFill="1"/>
    <xf numFmtId="0" fontId="9" fillId="12" borderId="0" xfId="5" applyFill="1"/>
    <xf numFmtId="0" fontId="9" fillId="0" borderId="0" xfId="5"/>
    <xf numFmtId="0" fontId="9" fillId="0" borderId="0" xfId="5" applyAlignment="1">
      <alignment horizontal="left" vertical="top"/>
    </xf>
    <xf numFmtId="0" fontId="9" fillId="0" borderId="0" xfId="5" applyAlignment="1">
      <alignment vertical="top"/>
    </xf>
    <xf numFmtId="165" fontId="0" fillId="0" borderId="0" xfId="0" applyNumberFormat="1" applyAlignment="1">
      <alignment horizontal="center"/>
    </xf>
    <xf numFmtId="0" fontId="0" fillId="0" borderId="0" xfId="0" applyAlignment="1"/>
    <xf numFmtId="0" fontId="5" fillId="0" borderId="0" xfId="0" applyFont="1" applyAlignment="1">
      <alignment horizontal="center"/>
    </xf>
    <xf numFmtId="0" fontId="0" fillId="0" borderId="0" xfId="0" applyAlignment="1">
      <alignment horizontal="center"/>
    </xf>
    <xf numFmtId="0" fontId="0" fillId="0" borderId="0" xfId="0" applyFill="1"/>
    <xf numFmtId="0" fontId="0" fillId="0" borderId="0" xfId="0" applyBorder="1"/>
    <xf numFmtId="0" fontId="9" fillId="0" borderId="0" xfId="5" applyFill="1"/>
    <xf numFmtId="0" fontId="9" fillId="0" borderId="0" xfId="5" applyFill="1" applyAlignment="1">
      <alignment horizontal="center"/>
    </xf>
    <xf numFmtId="0" fontId="9" fillId="0" borderId="0" xfId="5" applyFill="1" applyAlignment="1">
      <alignment horizontal="center" wrapText="1"/>
    </xf>
    <xf numFmtId="0" fontId="9" fillId="0" borderId="0" xfId="5" applyFill="1" applyAlignment="1">
      <alignment wrapText="1"/>
    </xf>
    <xf numFmtId="1" fontId="9" fillId="0" borderId="0" xfId="5" applyNumberFormat="1" applyFill="1"/>
    <xf numFmtId="0" fontId="9" fillId="13" borderId="0" xfId="5" applyFill="1" applyAlignment="1">
      <alignment horizontal="center"/>
    </xf>
    <xf numFmtId="0" fontId="26" fillId="0" borderId="0" xfId="5" applyFont="1" applyFill="1"/>
    <xf numFmtId="165" fontId="9" fillId="0" borderId="0" xfId="5" applyNumberFormat="1" applyFill="1"/>
    <xf numFmtId="165" fontId="9" fillId="0" borderId="0" xfId="5" applyNumberFormat="1"/>
    <xf numFmtId="0" fontId="5" fillId="0" borderId="0" xfId="0" applyFont="1" applyAlignment="1"/>
    <xf numFmtId="0" fontId="3" fillId="0" borderId="0" xfId="2" applyFont="1" applyAlignment="1"/>
    <xf numFmtId="0" fontId="3" fillId="0" borderId="0" xfId="2" applyFont="1"/>
    <xf numFmtId="0" fontId="6" fillId="0" borderId="0" xfId="2" applyFill="1"/>
    <xf numFmtId="0" fontId="6" fillId="0" borderId="0" xfId="2" applyAlignment="1"/>
    <xf numFmtId="0" fontId="7" fillId="0" borderId="0" xfId="3" applyAlignment="1">
      <alignment wrapText="1"/>
    </xf>
    <xf numFmtId="0" fontId="7" fillId="0" borderId="0" xfId="3" applyAlignment="1"/>
    <xf numFmtId="0" fontId="3" fillId="0" borderId="4" xfId="0" applyFont="1" applyBorder="1" applyAlignment="1">
      <alignment horizontal="center"/>
    </xf>
    <xf numFmtId="0" fontId="3" fillId="0" borderId="1" xfId="0" applyFont="1" applyBorder="1" applyAlignment="1">
      <alignment horizontal="center"/>
    </xf>
    <xf numFmtId="0" fontId="3" fillId="0" borderId="7" xfId="0" applyFont="1" applyBorder="1" applyAlignment="1">
      <alignment horizontal="center"/>
    </xf>
    <xf numFmtId="0" fontId="28" fillId="0" borderId="0" xfId="0" applyFont="1"/>
    <xf numFmtId="0" fontId="1" fillId="0" borderId="0" xfId="0" applyFont="1"/>
    <xf numFmtId="0" fontId="29" fillId="0" borderId="0" xfId="0" applyFont="1"/>
    <xf numFmtId="0" fontId="1" fillId="0" borderId="0" xfId="0" applyFont="1" applyAlignment="1">
      <alignment wrapText="1"/>
    </xf>
    <xf numFmtId="0" fontId="0" fillId="46" borderId="0" xfId="0" applyFill="1"/>
    <xf numFmtId="0" fontId="30" fillId="0" borderId="0" xfId="0" applyFont="1"/>
    <xf numFmtId="0" fontId="31" fillId="0" borderId="0" xfId="0" applyFont="1"/>
    <xf numFmtId="0" fontId="32" fillId="0" borderId="0" xfId="0" applyFont="1" applyAlignment="1">
      <alignment vertical="center" wrapText="1"/>
    </xf>
    <xf numFmtId="0" fontId="32" fillId="0" borderId="0" xfId="0" applyFont="1" applyAlignment="1">
      <alignment horizontal="center" vertical="center" wrapText="1"/>
    </xf>
    <xf numFmtId="0" fontId="33" fillId="0" borderId="0" xfId="0" applyFont="1" applyAlignment="1">
      <alignment vertical="center" wrapText="1"/>
    </xf>
    <xf numFmtId="0" fontId="31" fillId="0" borderId="0" xfId="0" applyFont="1" applyAlignment="1">
      <alignment wrapText="1"/>
    </xf>
    <xf numFmtId="9" fontId="30" fillId="0" borderId="0" xfId="4" applyFont="1"/>
    <xf numFmtId="0" fontId="30" fillId="0" borderId="18" xfId="0" applyFont="1" applyBorder="1" applyAlignment="1">
      <alignment horizontal="center" vertical="center" wrapText="1"/>
    </xf>
    <xf numFmtId="0" fontId="30" fillId="0" borderId="19" xfId="0" applyFont="1" applyBorder="1"/>
    <xf numFmtId="0" fontId="30" fillId="0" borderId="6" xfId="0" applyFont="1" applyBorder="1"/>
    <xf numFmtId="0" fontId="30" fillId="0" borderId="20" xfId="0" applyFont="1" applyBorder="1" applyAlignment="1">
      <alignment horizontal="center" vertical="center" wrapText="1"/>
    </xf>
    <xf numFmtId="0" fontId="30" fillId="0" borderId="17" xfId="0" applyFont="1" applyBorder="1"/>
    <xf numFmtId="0" fontId="30" fillId="4" borderId="0" xfId="0" applyFont="1" applyFill="1"/>
    <xf numFmtId="0" fontId="30" fillId="5" borderId="0" xfId="0" applyFont="1" applyFill="1" applyAlignment="1">
      <alignment horizontal="left" vertical="center"/>
    </xf>
    <xf numFmtId="0" fontId="30" fillId="5" borderId="0" xfId="0" applyFont="1" applyFill="1"/>
    <xf numFmtId="0" fontId="30" fillId="0" borderId="7" xfId="0" applyFont="1" applyBorder="1" applyAlignment="1">
      <alignment horizontal="center" vertical="center" wrapText="1"/>
    </xf>
    <xf numFmtId="0" fontId="30" fillId="0" borderId="21" xfId="0" applyFont="1" applyBorder="1"/>
    <xf numFmtId="0" fontId="30" fillId="5" borderId="21" xfId="0" applyFont="1" applyFill="1" applyBorder="1" applyAlignment="1">
      <alignment horizontal="left" vertical="center"/>
    </xf>
    <xf numFmtId="0" fontId="30" fillId="5" borderId="21" xfId="0" applyFont="1" applyFill="1" applyBorder="1"/>
    <xf numFmtId="0" fontId="30" fillId="4" borderId="21" xfId="0" applyFont="1" applyFill="1" applyBorder="1"/>
    <xf numFmtId="0" fontId="30" fillId="0" borderId="4" xfId="0" applyFont="1" applyBorder="1"/>
    <xf numFmtId="0" fontId="35" fillId="0" borderId="0" xfId="0" applyFont="1"/>
    <xf numFmtId="0" fontId="0" fillId="47" borderId="0" xfId="0" applyFill="1"/>
    <xf numFmtId="0" fontId="30" fillId="47" borderId="0" xfId="0" applyFont="1" applyFill="1"/>
    <xf numFmtId="0" fontId="35" fillId="47" borderId="0" xfId="0" applyFont="1" applyFill="1"/>
    <xf numFmtId="9" fontId="0" fillId="47" borderId="0" xfId="4" applyFont="1" applyFill="1" applyBorder="1"/>
    <xf numFmtId="2" fontId="10" fillId="47" borderId="0" xfId="0" applyNumberFormat="1" applyFont="1" applyFill="1" applyAlignment="1">
      <alignment horizontal="center" vertical="center"/>
    </xf>
    <xf numFmtId="10" fontId="0" fillId="47" borderId="0" xfId="0" applyNumberFormat="1" applyFill="1"/>
    <xf numFmtId="0" fontId="37" fillId="0" borderId="0" xfId="0" applyFont="1"/>
    <xf numFmtId="0" fontId="38" fillId="0" borderId="0" xfId="0" applyFont="1"/>
    <xf numFmtId="0" fontId="0" fillId="46" borderId="0" xfId="0" applyFont="1" applyFill="1"/>
    <xf numFmtId="1" fontId="0" fillId="47" borderId="0" xfId="4" applyNumberFormat="1" applyFont="1" applyFill="1" applyBorder="1"/>
    <xf numFmtId="9" fontId="0" fillId="46" borderId="0" xfId="4" applyFont="1" applyFill="1" applyBorder="1"/>
    <xf numFmtId="2" fontId="0" fillId="47" borderId="0" xfId="0" applyNumberFormat="1" applyFill="1"/>
    <xf numFmtId="166" fontId="0" fillId="47" borderId="0" xfId="0" applyNumberFormat="1" applyFill="1"/>
    <xf numFmtId="167" fontId="0" fillId="47" borderId="0" xfId="0" applyNumberFormat="1" applyFill="1"/>
    <xf numFmtId="9" fontId="0" fillId="46" borderId="0" xfId="4" applyFont="1" applyFill="1"/>
    <xf numFmtId="0" fontId="0" fillId="46" borderId="0" xfId="0" applyFill="1" applyBorder="1"/>
    <xf numFmtId="0" fontId="30" fillId="0" borderId="0" xfId="0" applyFont="1" applyBorder="1"/>
    <xf numFmtId="9" fontId="0" fillId="47" borderId="0" xfId="4" applyFont="1" applyFill="1"/>
    <xf numFmtId="0" fontId="0" fillId="47" borderId="0" xfId="0" applyFill="1" applyBorder="1"/>
    <xf numFmtId="0" fontId="37" fillId="47" borderId="0" xfId="0" applyFont="1" applyFill="1"/>
    <xf numFmtId="0" fontId="38" fillId="47" borderId="0" xfId="0" applyFont="1" applyFill="1"/>
    <xf numFmtId="1" fontId="30" fillId="0" borderId="0" xfId="0" applyNumberFormat="1" applyFont="1"/>
    <xf numFmtId="0" fontId="40" fillId="0" borderId="0" xfId="5" applyFont="1" applyFill="1"/>
    <xf numFmtId="0" fontId="31" fillId="0" borderId="0" xfId="5" applyFont="1" applyFill="1"/>
    <xf numFmtId="0" fontId="31" fillId="0" borderId="0" xfId="5" applyFont="1" applyFill="1" applyAlignment="1">
      <alignment horizontal="center"/>
    </xf>
    <xf numFmtId="0" fontId="31" fillId="0" borderId="0" xfId="5" applyFont="1" applyFill="1" applyAlignment="1">
      <alignment horizontal="center" wrapText="1"/>
    </xf>
    <xf numFmtId="0" fontId="31" fillId="0" borderId="0" xfId="5" applyFont="1" applyFill="1" applyAlignment="1">
      <alignment wrapText="1"/>
    </xf>
    <xf numFmtId="1" fontId="31" fillId="0" borderId="0" xfId="5" applyNumberFormat="1" applyFont="1" applyFill="1"/>
    <xf numFmtId="0" fontId="38" fillId="6" borderId="0" xfId="5" applyFont="1" applyFill="1"/>
    <xf numFmtId="0" fontId="31" fillId="6" borderId="0" xfId="5" applyFont="1" applyFill="1"/>
    <xf numFmtId="0" fontId="38" fillId="7" borderId="0" xfId="5" applyFont="1" applyFill="1" applyAlignment="1">
      <alignment horizontal="center" wrapText="1"/>
    </xf>
    <xf numFmtId="0" fontId="31" fillId="8" borderId="0" xfId="5" applyFont="1" applyFill="1"/>
    <xf numFmtId="0" fontId="31" fillId="7" borderId="0" xfId="5" applyFont="1" applyFill="1"/>
    <xf numFmtId="0" fontId="31" fillId="6" borderId="0" xfId="5" applyFont="1" applyFill="1" applyAlignment="1">
      <alignment horizontal="center"/>
    </xf>
    <xf numFmtId="0" fontId="31" fillId="9" borderId="0" xfId="5" applyFont="1" applyFill="1" applyAlignment="1">
      <alignment horizontal="center" wrapText="1"/>
    </xf>
    <xf numFmtId="0" fontId="31" fillId="9" borderId="0" xfId="5" applyFont="1" applyFill="1" applyAlignment="1">
      <alignment wrapText="1"/>
    </xf>
    <xf numFmtId="0" fontId="31" fillId="10" borderId="0" xfId="5" applyFont="1" applyFill="1" applyAlignment="1">
      <alignment wrapText="1"/>
    </xf>
    <xf numFmtId="0" fontId="31" fillId="11" borderId="0" xfId="5" applyFont="1" applyFill="1" applyAlignment="1">
      <alignment horizontal="center"/>
    </xf>
    <xf numFmtId="0" fontId="31" fillId="11" borderId="0" xfId="5" applyFont="1" applyFill="1"/>
    <xf numFmtId="0" fontId="31" fillId="12" borderId="0" xfId="5" applyFont="1" applyFill="1"/>
    <xf numFmtId="1" fontId="31" fillId="13" borderId="0" xfId="5" applyNumberFormat="1" applyFont="1" applyFill="1"/>
    <xf numFmtId="0" fontId="31" fillId="0" borderId="0" xfId="5" applyFont="1"/>
    <xf numFmtId="0" fontId="31" fillId="6" borderId="0" xfId="5" applyFont="1" applyFill="1" applyAlignment="1">
      <alignment horizontal="left" vertical="top" wrapText="1"/>
    </xf>
    <xf numFmtId="0" fontId="31" fillId="7" borderId="0" xfId="5" applyFont="1" applyFill="1" applyAlignment="1">
      <alignment horizontal="left" vertical="top" wrapText="1"/>
    </xf>
    <xf numFmtId="0" fontId="31" fillId="8" borderId="0" xfId="5" applyFont="1" applyFill="1" applyAlignment="1">
      <alignment horizontal="left" vertical="top" wrapText="1"/>
    </xf>
    <xf numFmtId="0" fontId="31" fillId="9" borderId="0" xfId="5" applyFont="1" applyFill="1" applyAlignment="1">
      <alignment horizontal="left" vertical="top" wrapText="1"/>
    </xf>
    <xf numFmtId="0" fontId="31" fillId="10" borderId="0" xfId="5" applyFont="1" applyFill="1" applyAlignment="1">
      <alignment horizontal="left" vertical="top" wrapText="1"/>
    </xf>
    <xf numFmtId="0" fontId="31" fillId="11" borderId="0" xfId="5" applyFont="1" applyFill="1" applyAlignment="1">
      <alignment vertical="top" wrapText="1"/>
    </xf>
    <xf numFmtId="0" fontId="31" fillId="12" borderId="0" xfId="5" applyFont="1" applyFill="1" applyAlignment="1">
      <alignment vertical="top" wrapText="1"/>
    </xf>
    <xf numFmtId="0" fontId="38" fillId="13" borderId="0" xfId="5" applyFont="1" applyFill="1" applyAlignment="1">
      <alignment wrapText="1"/>
    </xf>
    <xf numFmtId="0" fontId="31" fillId="0" borderId="0" xfId="5" applyFont="1" applyAlignment="1">
      <alignment horizontal="left" vertical="top"/>
    </xf>
    <xf numFmtId="0" fontId="31" fillId="6" borderId="0" xfId="5" applyFont="1" applyFill="1" applyAlignment="1">
      <alignment horizontal="center" wrapText="1"/>
    </xf>
    <xf numFmtId="1" fontId="31" fillId="7" borderId="0" xfId="5" applyNumberFormat="1" applyFont="1" applyFill="1" applyAlignment="1">
      <alignment horizontal="center"/>
    </xf>
    <xf numFmtId="0" fontId="31" fillId="7" borderId="0" xfId="5" applyFont="1" applyFill="1" applyAlignment="1">
      <alignment horizontal="center" vertical="top" wrapText="1"/>
    </xf>
    <xf numFmtId="0" fontId="31" fillId="8" borderId="0" xfId="5" applyFont="1" applyFill="1" applyAlignment="1">
      <alignment horizontal="center" vertical="top" wrapText="1"/>
    </xf>
    <xf numFmtId="0" fontId="31" fillId="6" borderId="0" xfId="5" applyFont="1" applyFill="1" applyAlignment="1">
      <alignment horizontal="center" vertical="top" wrapText="1"/>
    </xf>
    <xf numFmtId="0" fontId="31" fillId="9" borderId="0" xfId="5" applyFont="1" applyFill="1" applyAlignment="1">
      <alignment horizontal="center" vertical="top" wrapText="1"/>
    </xf>
    <xf numFmtId="0" fontId="31" fillId="10" borderId="0" xfId="5" applyFont="1" applyFill="1" applyAlignment="1">
      <alignment horizontal="center" vertical="top" wrapText="1"/>
    </xf>
    <xf numFmtId="0" fontId="31" fillId="11" borderId="0" xfId="5" applyFont="1" applyFill="1" applyAlignment="1">
      <alignment horizontal="center" vertical="top" wrapText="1"/>
    </xf>
    <xf numFmtId="0" fontId="31" fillId="12" borderId="0" xfId="5" applyFont="1" applyFill="1" applyAlignment="1">
      <alignment horizontal="center" vertical="top" wrapText="1"/>
    </xf>
    <xf numFmtId="0" fontId="31" fillId="13" borderId="0" xfId="5" applyFont="1" applyFill="1" applyAlignment="1">
      <alignment horizontal="center" vertical="top"/>
    </xf>
    <xf numFmtId="1" fontId="31" fillId="13" borderId="0" xfId="5" applyNumberFormat="1" applyFont="1" applyFill="1" applyAlignment="1">
      <alignment horizontal="center" vertical="top" wrapText="1"/>
    </xf>
    <xf numFmtId="0" fontId="31" fillId="0" borderId="0" xfId="5" applyFont="1" applyAlignment="1">
      <alignment vertical="top"/>
    </xf>
    <xf numFmtId="1" fontId="31" fillId="6" borderId="0" xfId="5" applyNumberFormat="1" applyFont="1" applyFill="1"/>
    <xf numFmtId="4" fontId="31" fillId="6" borderId="0" xfId="5" applyNumberFormat="1" applyFont="1" applyFill="1"/>
    <xf numFmtId="1" fontId="31" fillId="8" borderId="0" xfId="5" applyNumberFormat="1" applyFont="1" applyFill="1" applyAlignment="1">
      <alignment horizontal="center"/>
    </xf>
    <xf numFmtId="1" fontId="31" fillId="6" borderId="0" xfId="5" applyNumberFormat="1" applyFont="1" applyFill="1" applyAlignment="1">
      <alignment horizontal="center"/>
    </xf>
    <xf numFmtId="1" fontId="31" fillId="9" borderId="0" xfId="5" applyNumberFormat="1" applyFont="1" applyFill="1" applyAlignment="1">
      <alignment horizontal="center" wrapText="1"/>
    </xf>
    <xf numFmtId="1" fontId="31" fillId="10" borderId="0" xfId="5" applyNumberFormat="1" applyFont="1" applyFill="1" applyAlignment="1">
      <alignment horizontal="center" wrapText="1"/>
    </xf>
    <xf numFmtId="1" fontId="31" fillId="11" borderId="0" xfId="5" applyNumberFormat="1" applyFont="1" applyFill="1" applyAlignment="1">
      <alignment horizontal="center"/>
    </xf>
    <xf numFmtId="1" fontId="31" fillId="12" borderId="0" xfId="5" applyNumberFormat="1" applyFont="1" applyFill="1" applyAlignment="1">
      <alignment horizontal="center"/>
    </xf>
    <xf numFmtId="0" fontId="31" fillId="13" borderId="0" xfId="5" applyFont="1" applyFill="1" applyAlignment="1">
      <alignment horizontal="center"/>
    </xf>
    <xf numFmtId="0" fontId="31" fillId="13" borderId="0" xfId="5" applyFont="1" applyFill="1"/>
    <xf numFmtId="0" fontId="9" fillId="46" borderId="0" xfId="5" applyFill="1"/>
    <xf numFmtId="0" fontId="31" fillId="46" borderId="0" xfId="5" applyFont="1" applyFill="1"/>
    <xf numFmtId="0" fontId="31" fillId="46" borderId="0" xfId="5" applyFont="1" applyFill="1" applyAlignment="1">
      <alignment horizontal="center"/>
    </xf>
    <xf numFmtId="0" fontId="31" fillId="46" borderId="0" xfId="5" applyFont="1" applyFill="1" applyAlignment="1">
      <alignment horizontal="center" wrapText="1"/>
    </xf>
    <xf numFmtId="0" fontId="31" fillId="46" borderId="0" xfId="5" applyFont="1" applyFill="1" applyAlignment="1">
      <alignment wrapText="1"/>
    </xf>
    <xf numFmtId="1" fontId="31" fillId="46" borderId="0" xfId="5" applyNumberFormat="1" applyFont="1" applyFill="1"/>
    <xf numFmtId="0" fontId="9" fillId="47" borderId="0" xfId="5" applyFill="1"/>
    <xf numFmtId="0" fontId="31" fillId="47" borderId="0" xfId="5" applyFont="1" applyFill="1"/>
    <xf numFmtId="0" fontId="31" fillId="47" borderId="0" xfId="5" applyFont="1" applyFill="1" applyAlignment="1">
      <alignment horizontal="center"/>
    </xf>
    <xf numFmtId="0" fontId="31" fillId="47" borderId="0" xfId="5" applyFont="1" applyFill="1" applyAlignment="1">
      <alignment horizontal="center" wrapText="1"/>
    </xf>
    <xf numFmtId="0" fontId="31" fillId="47" borderId="0" xfId="5" applyFont="1" applyFill="1" applyAlignment="1">
      <alignment wrapText="1"/>
    </xf>
    <xf numFmtId="1" fontId="31" fillId="47" borderId="0" xfId="5" applyNumberFormat="1" applyFont="1" applyFill="1"/>
    <xf numFmtId="0" fontId="9" fillId="47" borderId="0" xfId="5" applyFill="1" applyAlignment="1">
      <alignment horizontal="center"/>
    </xf>
    <xf numFmtId="0" fontId="9" fillId="47" borderId="0" xfId="5" applyFill="1" applyAlignment="1">
      <alignment horizontal="center" wrapText="1"/>
    </xf>
    <xf numFmtId="0" fontId="9" fillId="47" borderId="0" xfId="5" applyFill="1" applyAlignment="1">
      <alignment wrapText="1"/>
    </xf>
    <xf numFmtId="1" fontId="9" fillId="47" borderId="0" xfId="5" applyNumberFormat="1" applyFill="1"/>
    <xf numFmtId="0" fontId="9" fillId="46" borderId="0" xfId="5" applyFill="1" applyAlignment="1">
      <alignment horizontal="center"/>
    </xf>
    <xf numFmtId="0" fontId="9" fillId="46" borderId="0" xfId="5" applyFill="1" applyAlignment="1">
      <alignment horizontal="center" wrapText="1"/>
    </xf>
    <xf numFmtId="0" fontId="9" fillId="46" borderId="0" xfId="5" applyFill="1" applyAlignment="1">
      <alignment wrapText="1"/>
    </xf>
    <xf numFmtId="1" fontId="9" fillId="46" borderId="0" xfId="5" applyNumberFormat="1" applyFill="1"/>
    <xf numFmtId="0" fontId="31" fillId="6" borderId="0" xfId="5" applyFont="1" applyFill="1" applyAlignment="1">
      <alignment horizontal="center" vertical="center" wrapText="1"/>
    </xf>
    <xf numFmtId="165" fontId="31" fillId="6" borderId="0" xfId="5" applyNumberFormat="1" applyFont="1" applyFill="1" applyAlignment="1">
      <alignment horizontal="center" wrapText="1"/>
    </xf>
    <xf numFmtId="165" fontId="31" fillId="6" borderId="0" xfId="5" applyNumberFormat="1" applyFont="1" applyFill="1" applyAlignment="1">
      <alignment horizontal="center"/>
    </xf>
    <xf numFmtId="1" fontId="31" fillId="0" borderId="0" xfId="5" applyNumberFormat="1" applyFont="1"/>
    <xf numFmtId="0" fontId="37" fillId="0" borderId="0" xfId="0" applyFont="1" applyFill="1"/>
    <xf numFmtId="0" fontId="27" fillId="47" borderId="0" xfId="5" applyFont="1" applyFill="1"/>
    <xf numFmtId="0" fontId="30" fillId="0" borderId="0" xfId="0" applyFont="1" applyAlignment="1">
      <alignment wrapText="1"/>
    </xf>
    <xf numFmtId="0" fontId="39" fillId="47" borderId="0" xfId="0" applyFont="1" applyFill="1"/>
    <xf numFmtId="0" fontId="27" fillId="46" borderId="0" xfId="5" applyFont="1" applyFill="1"/>
    <xf numFmtId="0" fontId="37" fillId="0" borderId="0" xfId="5" applyFont="1"/>
    <xf numFmtId="0" fontId="37" fillId="47" borderId="0" xfId="5" applyFont="1" applyFill="1"/>
    <xf numFmtId="0" fontId="0" fillId="46" borderId="0" xfId="0" applyFont="1" applyFill="1" applyAlignment="1">
      <alignment horizontal="center"/>
    </xf>
    <xf numFmtId="0" fontId="0" fillId="46" borderId="0" xfId="0" applyFont="1" applyFill="1" applyAlignment="1">
      <alignment horizontal="left"/>
    </xf>
    <xf numFmtId="165" fontId="0" fillId="46" borderId="0" xfId="0" applyNumberFormat="1" applyFont="1" applyFill="1" applyAlignment="1">
      <alignment horizontal="center"/>
    </xf>
    <xf numFmtId="0" fontId="37" fillId="0" borderId="0" xfId="0" applyFont="1" applyAlignment="1">
      <alignment horizontal="center"/>
    </xf>
    <xf numFmtId="0" fontId="30" fillId="0" borderId="0" xfId="0" applyFont="1" applyAlignment="1">
      <alignment horizontal="center"/>
    </xf>
    <xf numFmtId="0" fontId="0" fillId="47" borderId="0" xfId="0" applyFill="1" applyAlignment="1">
      <alignment horizontal="center"/>
    </xf>
    <xf numFmtId="0" fontId="0" fillId="47" borderId="0" xfId="0" applyFont="1" applyFill="1"/>
    <xf numFmtId="0" fontId="0" fillId="47" borderId="0" xfId="0" applyFill="1" applyAlignment="1">
      <alignment horizontal="left"/>
    </xf>
    <xf numFmtId="165" fontId="0" fillId="47" borderId="0" xfId="0" applyNumberFormat="1" applyFill="1" applyAlignment="1">
      <alignment horizontal="center"/>
    </xf>
    <xf numFmtId="0" fontId="30" fillId="0" borderId="0" xfId="0" applyFont="1" applyAlignment="1">
      <alignment horizontal="center" wrapText="1"/>
    </xf>
    <xf numFmtId="165" fontId="30" fillId="0" borderId="0" xfId="0" applyNumberFormat="1" applyFont="1" applyAlignment="1">
      <alignment horizontal="center"/>
    </xf>
    <xf numFmtId="0" fontId="30" fillId="0" borderId="0" xfId="0" applyFont="1" applyAlignment="1"/>
    <xf numFmtId="0" fontId="37" fillId="0" borderId="0" xfId="0" applyFont="1" applyAlignment="1"/>
    <xf numFmtId="2" fontId="31" fillId="6" borderId="0" xfId="5" applyNumberFormat="1" applyFont="1" applyFill="1" applyAlignment="1">
      <alignment horizontal="center"/>
    </xf>
    <xf numFmtId="0" fontId="30" fillId="47" borderId="0" xfId="0" applyFont="1" applyFill="1" applyAlignment="1"/>
    <xf numFmtId="0" fontId="37" fillId="47" borderId="0" xfId="0" applyFont="1" applyFill="1" applyAlignment="1"/>
    <xf numFmtId="2" fontId="38" fillId="6" borderId="0" xfId="5" applyNumberFormat="1" applyFont="1" applyFill="1" applyAlignment="1">
      <alignment horizontal="center"/>
    </xf>
    <xf numFmtId="0" fontId="37" fillId="0" borderId="0" xfId="2" applyFont="1" applyAlignment="1"/>
    <xf numFmtId="0" fontId="41" fillId="0" borderId="0" xfId="2" applyFont="1"/>
    <xf numFmtId="0" fontId="37" fillId="0" borderId="0" xfId="2" applyFont="1"/>
    <xf numFmtId="0" fontId="30" fillId="0" borderId="0" xfId="2" applyFont="1"/>
    <xf numFmtId="165" fontId="30" fillId="0" borderId="0" xfId="2" applyNumberFormat="1" applyFont="1"/>
    <xf numFmtId="0" fontId="30" fillId="0" borderId="0" xfId="2" applyFont="1" applyFill="1"/>
    <xf numFmtId="165" fontId="30" fillId="0" borderId="0" xfId="2" applyNumberFormat="1" applyFont="1" applyFill="1"/>
    <xf numFmtId="0" fontId="3" fillId="46" borderId="0" xfId="2" applyFont="1" applyFill="1" applyAlignment="1"/>
    <xf numFmtId="0" fontId="37" fillId="46" borderId="0" xfId="2" applyFont="1" applyFill="1"/>
    <xf numFmtId="165" fontId="30" fillId="46" borderId="0" xfId="2" applyNumberFormat="1" applyFont="1" applyFill="1"/>
    <xf numFmtId="0" fontId="6" fillId="46" borderId="0" xfId="2" applyFill="1"/>
    <xf numFmtId="0" fontId="3" fillId="46" borderId="0" xfId="2" applyFont="1" applyFill="1"/>
    <xf numFmtId="0" fontId="6" fillId="46" borderId="0" xfId="2" applyFill="1" applyAlignment="1"/>
    <xf numFmtId="0" fontId="3" fillId="47" borderId="0" xfId="2" applyFont="1" applyFill="1" applyAlignment="1"/>
    <xf numFmtId="0" fontId="6" fillId="47" borderId="0" xfId="2" applyFill="1"/>
    <xf numFmtId="0" fontId="37" fillId="47" borderId="0" xfId="2" applyFont="1" applyFill="1" applyAlignment="1"/>
    <xf numFmtId="0" fontId="30" fillId="47" borderId="0" xfId="2" applyFont="1" applyFill="1"/>
    <xf numFmtId="0" fontId="33" fillId="0" borderId="0" xfId="3" applyFont="1"/>
    <xf numFmtId="0" fontId="38" fillId="0" borderId="0" xfId="3" applyFont="1" applyAlignment="1">
      <alignment horizontal="left" wrapText="1"/>
    </xf>
    <xf numFmtId="0" fontId="31" fillId="0" borderId="0" xfId="3" applyFont="1"/>
    <xf numFmtId="0" fontId="33" fillId="0" borderId="0" xfId="3" applyFont="1" applyAlignment="1">
      <alignment wrapText="1"/>
    </xf>
    <xf numFmtId="0" fontId="33" fillId="0" borderId="0" xfId="3" applyFont="1" applyAlignment="1">
      <alignment horizontal="center" wrapText="1"/>
    </xf>
    <xf numFmtId="0" fontId="7" fillId="46" borderId="0" xfId="3" applyFill="1"/>
    <xf numFmtId="0" fontId="7" fillId="46" borderId="0" xfId="3" applyFill="1" applyAlignment="1"/>
    <xf numFmtId="0" fontId="43" fillId="2" borderId="8" xfId="3" applyFont="1" applyFill="1" applyBorder="1" applyAlignment="1">
      <alignment horizontal="left" vertical="center" wrapText="1"/>
    </xf>
    <xf numFmtId="0" fontId="45" fillId="2" borderId="9" xfId="3" applyFont="1" applyFill="1" applyBorder="1" applyAlignment="1">
      <alignment horizontal="left" vertical="center" wrapText="1"/>
    </xf>
    <xf numFmtId="0" fontId="43" fillId="2" borderId="10" xfId="3" applyFont="1" applyFill="1" applyBorder="1" applyAlignment="1">
      <alignment horizontal="left" vertical="center" wrapText="1"/>
    </xf>
    <xf numFmtId="0" fontId="31" fillId="2" borderId="11" xfId="3" applyFont="1" applyFill="1" applyBorder="1" applyAlignment="1">
      <alignment vertical="center" wrapText="1" readingOrder="1"/>
    </xf>
    <xf numFmtId="0" fontId="45" fillId="2" borderId="11" xfId="3" applyFont="1" applyFill="1" applyBorder="1" applyAlignment="1">
      <alignment horizontal="left" vertical="center" wrapText="1"/>
    </xf>
    <xf numFmtId="0" fontId="43" fillId="2" borderId="12" xfId="3" applyFont="1" applyFill="1" applyBorder="1" applyAlignment="1">
      <alignment horizontal="left" vertical="center" wrapText="1"/>
    </xf>
    <xf numFmtId="0" fontId="31" fillId="2" borderId="13" xfId="3" applyFont="1" applyFill="1" applyBorder="1" applyAlignment="1">
      <alignment vertical="center" wrapText="1"/>
    </xf>
    <xf numFmtId="0" fontId="43" fillId="2" borderId="14" xfId="3" applyFont="1" applyFill="1" applyBorder="1" applyAlignment="1">
      <alignment horizontal="left" vertical="center" wrapText="1"/>
    </xf>
    <xf numFmtId="0" fontId="45" fillId="3" borderId="9" xfId="3" applyFont="1" applyFill="1" applyBorder="1" applyAlignment="1">
      <alignment horizontal="left" vertical="center" wrapText="1"/>
    </xf>
    <xf numFmtId="0" fontId="31" fillId="3" borderId="11" xfId="3" applyFont="1" applyFill="1" applyBorder="1" applyAlignment="1">
      <alignment vertical="center" wrapText="1" readingOrder="1"/>
    </xf>
    <xf numFmtId="0" fontId="45" fillId="3" borderId="11" xfId="3" applyFont="1" applyFill="1" applyBorder="1" applyAlignment="1">
      <alignment horizontal="left" vertical="center" wrapText="1"/>
    </xf>
    <xf numFmtId="0" fontId="45" fillId="0" borderId="9" xfId="3" applyFont="1" applyBorder="1" applyAlignment="1">
      <alignment horizontal="left" vertical="center" wrapText="1"/>
    </xf>
    <xf numFmtId="0" fontId="43" fillId="2" borderId="15" xfId="3" applyFont="1" applyFill="1" applyBorder="1" applyAlignment="1">
      <alignment horizontal="left" vertical="center" wrapText="1"/>
    </xf>
    <xf numFmtId="0" fontId="45" fillId="0" borderId="13" xfId="3" applyFont="1" applyBorder="1" applyAlignment="1">
      <alignment horizontal="left" vertical="center" wrapText="1"/>
    </xf>
    <xf numFmtId="0" fontId="7" fillId="47" borderId="0" xfId="3" applyFill="1"/>
    <xf numFmtId="0" fontId="7" fillId="47" borderId="0" xfId="3" applyFill="1" applyAlignment="1"/>
    <xf numFmtId="0" fontId="31" fillId="47" borderId="0" xfId="3" applyFont="1" applyFill="1"/>
    <xf numFmtId="0" fontId="41" fillId="0" borderId="0" xfId="0" applyFont="1"/>
    <xf numFmtId="2" fontId="30" fillId="0" borderId="0" xfId="0" applyNumberFormat="1" applyFont="1" applyAlignment="1">
      <alignment horizontal="center"/>
    </xf>
    <xf numFmtId="0" fontId="42" fillId="0" borderId="0" xfId="0" applyFont="1"/>
    <xf numFmtId="0" fontId="43" fillId="2" borderId="82" xfId="3" applyFont="1" applyFill="1" applyBorder="1" applyAlignment="1">
      <alignment horizontal="left" vertical="center" wrapText="1"/>
    </xf>
    <xf numFmtId="0" fontId="37" fillId="0" borderId="0" xfId="0" applyFont="1" applyAlignment="1">
      <alignment horizontal="center"/>
    </xf>
    <xf numFmtId="0" fontId="33" fillId="0" borderId="0" xfId="0" applyFont="1" applyAlignment="1">
      <alignment wrapText="1"/>
    </xf>
    <xf numFmtId="0" fontId="37" fillId="47" borderId="0" xfId="0" applyFont="1" applyFill="1" applyAlignment="1">
      <alignment horizontal="center"/>
    </xf>
    <xf numFmtId="0" fontId="37" fillId="0" borderId="0" xfId="0" applyFont="1" applyAlignment="1">
      <alignment horizontal="left"/>
    </xf>
    <xf numFmtId="0" fontId="37" fillId="47" borderId="0" xfId="0" applyFont="1" applyFill="1" applyAlignment="1">
      <alignment horizontal="left"/>
    </xf>
    <xf numFmtId="0" fontId="30" fillId="0" borderId="0" xfId="0" applyFont="1" applyAlignment="1">
      <alignment horizontal="left"/>
    </xf>
    <xf numFmtId="2" fontId="38" fillId="6" borderId="0" xfId="5" applyNumberFormat="1" applyFont="1" applyFill="1" applyAlignment="1">
      <alignment horizontal="center" wrapText="1"/>
    </xf>
    <xf numFmtId="0" fontId="0" fillId="46" borderId="0" xfId="0" applyFill="1" applyAlignment="1"/>
    <xf numFmtId="0" fontId="0" fillId="47" borderId="0" xfId="0" applyFill="1" applyAlignment="1"/>
    <xf numFmtId="0" fontId="0" fillId="0" borderId="0" xfId="0" applyAlignment="1">
      <alignment horizontal="left" vertical="center" wrapText="1"/>
    </xf>
    <xf numFmtId="0" fontId="41" fillId="0" borderId="0" xfId="0" applyFont="1" applyAlignment="1">
      <alignment horizontal="center"/>
    </xf>
    <xf numFmtId="0" fontId="30" fillId="0" borderId="0" xfId="0" applyFont="1" applyAlignment="1">
      <alignment vertical="center"/>
    </xf>
    <xf numFmtId="0" fontId="37" fillId="0" borderId="0" xfId="0" applyFont="1" applyAlignment="1">
      <alignment horizontal="center" wrapText="1"/>
    </xf>
    <xf numFmtId="0" fontId="30" fillId="0" borderId="0" xfId="0" applyFont="1" applyAlignment="1">
      <alignment horizontal="center" vertical="center" wrapText="1"/>
    </xf>
    <xf numFmtId="49" fontId="30" fillId="0" borderId="0" xfId="0" applyNumberFormat="1" applyFont="1" applyAlignment="1">
      <alignment horizontal="center"/>
    </xf>
    <xf numFmtId="0" fontId="47" fillId="0" borderId="23" xfId="0" applyFont="1" applyBorder="1" applyAlignment="1">
      <alignment horizontal="center" vertical="center" wrapText="1"/>
    </xf>
    <xf numFmtId="0" fontId="47" fillId="0" borderId="24" xfId="0" applyFont="1" applyBorder="1" applyAlignment="1">
      <alignment horizontal="center" vertical="center" wrapText="1"/>
    </xf>
    <xf numFmtId="0" fontId="47" fillId="0" borderId="22" xfId="0" applyFont="1" applyBorder="1" applyAlignment="1">
      <alignment horizontal="center" vertical="center" wrapText="1"/>
    </xf>
    <xf numFmtId="0" fontId="47" fillId="0" borderId="23" xfId="0" applyFont="1" applyBorder="1" applyAlignment="1">
      <alignment horizontal="center" vertical="center" wrapText="1"/>
    </xf>
    <xf numFmtId="0" fontId="47" fillId="0" borderId="23" xfId="0" applyFont="1" applyBorder="1" applyAlignment="1">
      <alignment horizontal="left" vertical="center" wrapText="1"/>
    </xf>
    <xf numFmtId="0" fontId="47" fillId="0" borderId="23" xfId="0" applyFont="1" applyBorder="1" applyAlignment="1">
      <alignment vertical="center"/>
    </xf>
    <xf numFmtId="0" fontId="47" fillId="0" borderId="23" xfId="0" applyFont="1" applyBorder="1" applyAlignment="1">
      <alignment horizontal="center" vertical="center"/>
    </xf>
    <xf numFmtId="0" fontId="47" fillId="0" borderId="25" xfId="0" applyFont="1" applyBorder="1" applyAlignment="1">
      <alignment horizontal="left" vertical="center" wrapText="1"/>
    </xf>
    <xf numFmtId="0" fontId="47" fillId="0" borderId="26" xfId="0" applyFont="1" applyBorder="1" applyAlignment="1">
      <alignment horizontal="left" vertical="center" wrapText="1"/>
    </xf>
    <xf numFmtId="0" fontId="47" fillId="0" borderId="1" xfId="0" applyFont="1" applyBorder="1" applyAlignment="1">
      <alignment horizontal="left" vertical="center"/>
    </xf>
    <xf numFmtId="0" fontId="48" fillId="0" borderId="1" xfId="0" applyFont="1" applyBorder="1" applyAlignment="1">
      <alignment vertical="center"/>
    </xf>
    <xf numFmtId="0" fontId="48" fillId="0" borderId="1" xfId="0" applyFont="1" applyBorder="1" applyAlignment="1">
      <alignment horizontal="center" vertical="center"/>
    </xf>
    <xf numFmtId="2" fontId="48" fillId="0" borderId="1" xfId="0" applyNumberFormat="1" applyFont="1" applyBorder="1" applyAlignment="1">
      <alignment horizontal="center" vertical="center"/>
    </xf>
    <xf numFmtId="2" fontId="48" fillId="0" borderId="27" xfId="0" applyNumberFormat="1" applyFont="1" applyBorder="1" applyAlignment="1">
      <alignment horizontal="center" vertical="center"/>
    </xf>
    <xf numFmtId="0" fontId="47" fillId="0" borderId="28" xfId="0" applyFont="1" applyBorder="1" applyAlignment="1">
      <alignment horizontal="left" vertical="center" wrapText="1"/>
    </xf>
    <xf numFmtId="0" fontId="47" fillId="0" borderId="2" xfId="0" applyFont="1" applyBorder="1" applyAlignment="1">
      <alignment horizontal="left" vertical="center" wrapText="1"/>
    </xf>
    <xf numFmtId="0" fontId="47" fillId="0" borderId="2" xfId="0" applyFont="1" applyBorder="1" applyAlignment="1">
      <alignment horizontal="left" vertical="center"/>
    </xf>
    <xf numFmtId="0" fontId="48" fillId="0" borderId="2" xfId="0" applyFont="1" applyBorder="1" applyAlignment="1">
      <alignment vertical="center"/>
    </xf>
    <xf numFmtId="0" fontId="48" fillId="0" borderId="2" xfId="0" applyFont="1" applyBorder="1" applyAlignment="1">
      <alignment horizontal="center" vertical="center"/>
    </xf>
    <xf numFmtId="2" fontId="48" fillId="0" borderId="2" xfId="0" applyNumberFormat="1" applyFont="1" applyBorder="1" applyAlignment="1">
      <alignment horizontal="center" vertical="center"/>
    </xf>
    <xf numFmtId="2" fontId="48" fillId="0" borderId="29" xfId="0" applyNumberFormat="1" applyFont="1" applyBorder="1" applyAlignment="1">
      <alignment horizontal="center" vertical="center"/>
    </xf>
    <xf numFmtId="0" fontId="48" fillId="0" borderId="2" xfId="0" applyFont="1" applyBorder="1" applyAlignment="1">
      <alignment horizontal="left" vertical="center"/>
    </xf>
    <xf numFmtId="0" fontId="47" fillId="0" borderId="3" xfId="0" applyFont="1" applyBorder="1" applyAlignment="1">
      <alignment horizontal="left" vertical="center" wrapText="1"/>
    </xf>
    <xf numFmtId="0" fontId="47" fillId="0" borderId="3" xfId="0" applyFont="1" applyBorder="1" applyAlignment="1">
      <alignment horizontal="left" vertical="center"/>
    </xf>
    <xf numFmtId="0" fontId="48" fillId="0" borderId="3" xfId="0" applyFont="1" applyBorder="1" applyAlignment="1">
      <alignment horizontal="left" vertical="center"/>
    </xf>
    <xf numFmtId="0" fontId="48" fillId="0" borderId="3" xfId="0" applyFont="1" applyBorder="1" applyAlignment="1">
      <alignment horizontal="center" vertical="center"/>
    </xf>
    <xf numFmtId="2" fontId="48" fillId="0" borderId="3" xfId="0" applyNumberFormat="1" applyFont="1" applyBorder="1" applyAlignment="1">
      <alignment horizontal="center" vertical="center"/>
    </xf>
    <xf numFmtId="2" fontId="48" fillId="0" borderId="30" xfId="0" applyNumberFormat="1" applyFont="1" applyBorder="1" applyAlignment="1">
      <alignment horizontal="center" vertical="center"/>
    </xf>
    <xf numFmtId="0" fontId="47" fillId="0" borderId="31" xfId="0" applyFont="1" applyBorder="1" applyAlignment="1">
      <alignment horizontal="left" vertical="center" wrapText="1"/>
    </xf>
    <xf numFmtId="0" fontId="47" fillId="14" borderId="31" xfId="0" applyFont="1" applyFill="1" applyBorder="1" applyAlignment="1">
      <alignment horizontal="left" vertical="center"/>
    </xf>
    <xf numFmtId="0" fontId="48" fillId="14" borderId="31" xfId="0" applyFont="1" applyFill="1" applyBorder="1" applyAlignment="1">
      <alignment vertical="center" wrapText="1"/>
    </xf>
    <xf numFmtId="0" fontId="48" fillId="14" borderId="31" xfId="0" applyFont="1" applyFill="1" applyBorder="1" applyAlignment="1">
      <alignment horizontal="center" vertical="center"/>
    </xf>
    <xf numFmtId="2" fontId="48" fillId="14" borderId="31" xfId="0" applyNumberFormat="1" applyFont="1" applyFill="1" applyBorder="1" applyAlignment="1">
      <alignment horizontal="center" vertical="center"/>
    </xf>
    <xf numFmtId="2" fontId="48" fillId="14" borderId="32" xfId="0" applyNumberFormat="1" applyFont="1" applyFill="1" applyBorder="1" applyAlignment="1">
      <alignment horizontal="center" vertical="center"/>
    </xf>
    <xf numFmtId="0" fontId="47" fillId="14" borderId="2" xfId="0" applyFont="1" applyFill="1" applyBorder="1" applyAlignment="1">
      <alignment horizontal="left" vertical="center"/>
    </xf>
    <xf numFmtId="0" fontId="48" fillId="14" borderId="2" xfId="0" applyFont="1" applyFill="1" applyBorder="1" applyAlignment="1">
      <alignment vertical="center"/>
    </xf>
    <xf numFmtId="0" fontId="48" fillId="14" borderId="2" xfId="0" applyFont="1" applyFill="1" applyBorder="1" applyAlignment="1">
      <alignment horizontal="center" vertical="center"/>
    </xf>
    <xf numFmtId="2" fontId="48" fillId="14" borderId="2" xfId="0" applyNumberFormat="1" applyFont="1" applyFill="1" applyBorder="1" applyAlignment="1">
      <alignment horizontal="center" vertical="center"/>
    </xf>
    <xf numFmtId="2" fontId="48" fillId="14" borderId="29" xfId="0" applyNumberFormat="1" applyFont="1" applyFill="1" applyBorder="1" applyAlignment="1">
      <alignment horizontal="center" vertical="center"/>
    </xf>
    <xf numFmtId="0" fontId="47" fillId="14" borderId="33" xfId="0" applyFont="1" applyFill="1" applyBorder="1" applyAlignment="1">
      <alignment horizontal="left" vertical="center"/>
    </xf>
    <xf numFmtId="0" fontId="48" fillId="14" borderId="33" xfId="0" applyFont="1" applyFill="1" applyBorder="1" applyAlignment="1">
      <alignment vertical="center"/>
    </xf>
    <xf numFmtId="0" fontId="48" fillId="14" borderId="33" xfId="0" applyFont="1" applyFill="1" applyBorder="1" applyAlignment="1">
      <alignment horizontal="center" vertical="center"/>
    </xf>
    <xf numFmtId="2" fontId="48" fillId="14" borderId="33" xfId="0" applyNumberFormat="1" applyFont="1" applyFill="1" applyBorder="1" applyAlignment="1">
      <alignment horizontal="center" vertical="center"/>
    </xf>
    <xf numFmtId="2" fontId="48" fillId="14" borderId="34" xfId="0" applyNumberFormat="1" applyFont="1" applyFill="1" applyBorder="1" applyAlignment="1">
      <alignment horizontal="center" vertical="center"/>
    </xf>
    <xf numFmtId="0" fontId="48" fillId="0" borderId="3" xfId="0" applyFont="1" applyBorder="1" applyAlignment="1">
      <alignment vertical="center"/>
    </xf>
    <xf numFmtId="0" fontId="47" fillId="0" borderId="35" xfId="0" applyFont="1" applyBorder="1" applyAlignment="1">
      <alignment horizontal="left" vertical="center" wrapText="1"/>
    </xf>
    <xf numFmtId="0" fontId="47" fillId="0" borderId="36" xfId="0" applyFont="1" applyBorder="1" applyAlignment="1">
      <alignment horizontal="left" vertical="center" wrapText="1"/>
    </xf>
    <xf numFmtId="0" fontId="47" fillId="14" borderId="37" xfId="0" applyFont="1" applyFill="1" applyBorder="1" applyAlignment="1">
      <alignment horizontal="left"/>
    </xf>
    <xf numFmtId="0" fontId="48" fillId="14" borderId="37" xfId="0" applyFont="1" applyFill="1" applyBorder="1" applyAlignment="1">
      <alignment horizontal="left" vertical="center"/>
    </xf>
    <xf numFmtId="0" fontId="48" fillId="14" borderId="37" xfId="0" applyFont="1" applyFill="1" applyBorder="1" applyAlignment="1">
      <alignment horizontal="center" vertical="center"/>
    </xf>
    <xf numFmtId="2" fontId="48" fillId="14" borderId="37" xfId="0" applyNumberFormat="1" applyFont="1" applyFill="1" applyBorder="1" applyAlignment="1">
      <alignment horizontal="center" vertical="center"/>
    </xf>
    <xf numFmtId="2" fontId="48" fillId="14" borderId="38" xfId="0" applyNumberFormat="1" applyFont="1" applyFill="1" applyBorder="1" applyAlignment="1">
      <alignment horizontal="center" vertical="center"/>
    </xf>
    <xf numFmtId="0" fontId="47" fillId="0" borderId="39" xfId="0" applyFont="1" applyBorder="1" applyAlignment="1">
      <alignment horizontal="left" vertical="center" wrapText="1"/>
    </xf>
    <xf numFmtId="0" fontId="47" fillId="0" borderId="40" xfId="0" applyFont="1" applyBorder="1" applyAlignment="1">
      <alignment horizontal="center" vertical="center" wrapText="1"/>
    </xf>
    <xf numFmtId="0" fontId="47" fillId="0" borderId="31" xfId="0" applyFont="1" applyBorder="1" applyAlignment="1">
      <alignment horizontal="center" vertical="center"/>
    </xf>
    <xf numFmtId="0" fontId="48" fillId="0" borderId="31" xfId="0" applyFont="1" applyBorder="1" applyAlignment="1">
      <alignment vertical="center"/>
    </xf>
    <xf numFmtId="0" fontId="48" fillId="0" borderId="31" xfId="0" applyFont="1" applyBorder="1" applyAlignment="1">
      <alignment horizontal="center" vertical="center"/>
    </xf>
    <xf numFmtId="2" fontId="48" fillId="0" borderId="31" xfId="0" applyNumberFormat="1" applyFont="1" applyBorder="1" applyAlignment="1">
      <alignment horizontal="center" vertical="center"/>
    </xf>
    <xf numFmtId="2" fontId="48" fillId="0" borderId="32" xfId="0" applyNumberFormat="1" applyFont="1" applyBorder="1" applyAlignment="1">
      <alignment horizontal="center" vertical="center"/>
    </xf>
    <xf numFmtId="0" fontId="47" fillId="0" borderId="41" xfId="0" applyFont="1" applyBorder="1" applyAlignment="1">
      <alignment horizontal="left" vertical="center" wrapText="1"/>
    </xf>
    <xf numFmtId="0" fontId="47" fillId="0" borderId="42" xfId="0" applyFont="1" applyBorder="1" applyAlignment="1">
      <alignment horizontal="center" vertical="center" wrapText="1"/>
    </xf>
    <xf numFmtId="0" fontId="47" fillId="0" borderId="36" xfId="0" applyFont="1" applyBorder="1" applyAlignment="1">
      <alignment horizontal="center" vertical="center"/>
    </xf>
    <xf numFmtId="0" fontId="48" fillId="0" borderId="36" xfId="0" applyFont="1" applyBorder="1" applyAlignment="1">
      <alignment horizontal="left" vertical="center"/>
    </xf>
    <xf numFmtId="0" fontId="48" fillId="0" borderId="36" xfId="0" applyFont="1" applyBorder="1" applyAlignment="1">
      <alignment horizontal="center" vertical="center"/>
    </xf>
    <xf numFmtId="2" fontId="48" fillId="0" borderId="36" xfId="0" applyNumberFormat="1" applyFont="1" applyBorder="1" applyAlignment="1">
      <alignment horizontal="center" vertical="center"/>
    </xf>
    <xf numFmtId="2" fontId="48" fillId="0" borderId="43" xfId="0" applyNumberFormat="1" applyFont="1" applyBorder="1" applyAlignment="1">
      <alignment horizontal="center" vertical="center"/>
    </xf>
    <xf numFmtId="0" fontId="47" fillId="0" borderId="22" xfId="0" applyFont="1" applyBorder="1" applyAlignment="1">
      <alignment horizontal="center" vertical="center"/>
    </xf>
    <xf numFmtId="0" fontId="47" fillId="0" borderId="23" xfId="0" applyFont="1" applyBorder="1" applyAlignment="1">
      <alignment horizontal="center" vertical="center"/>
    </xf>
    <xf numFmtId="0" fontId="47" fillId="0" borderId="70" xfId="0" applyFont="1" applyBorder="1" applyAlignment="1">
      <alignment horizontal="center" vertical="center" wrapText="1"/>
    </xf>
    <xf numFmtId="0" fontId="47" fillId="0" borderId="73"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45" xfId="0" applyFont="1" applyBorder="1" applyAlignment="1">
      <alignment horizontal="center" vertical="center" wrapText="1"/>
    </xf>
    <xf numFmtId="0" fontId="47" fillId="14" borderId="26" xfId="0" applyFont="1" applyFill="1" applyBorder="1" applyAlignment="1">
      <alignment horizontal="center" vertical="center"/>
    </xf>
    <xf numFmtId="0" fontId="48" fillId="14" borderId="26" xfId="0" applyFont="1" applyFill="1" applyBorder="1" applyAlignment="1">
      <alignment vertical="center"/>
    </xf>
    <xf numFmtId="0" fontId="48" fillId="14" borderId="26" xfId="0" applyFont="1" applyFill="1" applyBorder="1" applyAlignment="1">
      <alignment horizontal="center" vertical="center"/>
    </xf>
    <xf numFmtId="2" fontId="48" fillId="14" borderId="26" xfId="0" applyNumberFormat="1" applyFont="1" applyFill="1" applyBorder="1" applyAlignment="1">
      <alignment horizontal="center" vertical="center"/>
    </xf>
    <xf numFmtId="2" fontId="48" fillId="14" borderId="46" xfId="0" applyNumberFormat="1" applyFont="1" applyFill="1" applyBorder="1" applyAlignment="1">
      <alignment horizontal="center" vertical="center"/>
    </xf>
    <xf numFmtId="0" fontId="47" fillId="0" borderId="47" xfId="0" applyFont="1" applyBorder="1" applyAlignment="1">
      <alignment horizontal="center" vertical="center" wrapText="1"/>
    </xf>
    <xf numFmtId="0" fontId="47" fillId="0" borderId="48"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49" xfId="0" applyFont="1" applyBorder="1" applyAlignment="1">
      <alignment horizontal="center" vertical="center" wrapText="1"/>
    </xf>
    <xf numFmtId="0" fontId="47" fillId="0" borderId="33" xfId="0" applyFont="1" applyBorder="1" applyAlignment="1">
      <alignment horizontal="center" vertical="center" wrapText="1"/>
    </xf>
    <xf numFmtId="0" fontId="48" fillId="0" borderId="33" xfId="0" applyFont="1" applyBorder="1" applyAlignment="1">
      <alignment vertical="center"/>
    </xf>
    <xf numFmtId="0" fontId="48" fillId="0" borderId="33" xfId="0" applyFont="1" applyBorder="1" applyAlignment="1">
      <alignment horizontal="center" vertical="center"/>
    </xf>
    <xf numFmtId="2" fontId="48" fillId="0" borderId="33" xfId="0" applyNumberFormat="1" applyFont="1" applyBorder="1" applyAlignment="1">
      <alignment horizontal="center" vertical="center"/>
    </xf>
    <xf numFmtId="2" fontId="48" fillId="0" borderId="34" xfId="0" applyNumberFormat="1" applyFont="1" applyBorder="1" applyAlignment="1">
      <alignment horizontal="center" vertical="center"/>
    </xf>
    <xf numFmtId="0" fontId="47" fillId="14" borderId="26" xfId="0" applyFont="1" applyFill="1" applyBorder="1" applyAlignment="1">
      <alignment horizontal="center" vertical="center"/>
    </xf>
    <xf numFmtId="0" fontId="48" fillId="14" borderId="26" xfId="0" applyFont="1" applyFill="1" applyBorder="1" applyAlignment="1">
      <alignment horizontal="left" vertical="center"/>
    </xf>
    <xf numFmtId="0" fontId="47" fillId="14" borderId="2" xfId="0" applyFont="1" applyFill="1" applyBorder="1" applyAlignment="1">
      <alignment horizontal="center" vertical="center"/>
    </xf>
    <xf numFmtId="0" fontId="48" fillId="14" borderId="2" xfId="0" applyFont="1" applyFill="1" applyBorder="1" applyAlignment="1">
      <alignment horizontal="left" vertical="center"/>
    </xf>
    <xf numFmtId="0" fontId="47" fillId="0" borderId="33" xfId="0" applyFont="1" applyBorder="1" applyAlignment="1">
      <alignment horizontal="center"/>
    </xf>
    <xf numFmtId="0" fontId="48" fillId="0" borderId="33" xfId="0" applyFont="1" applyBorder="1" applyAlignment="1">
      <alignment horizontal="left" vertical="center"/>
    </xf>
    <xf numFmtId="0" fontId="47" fillId="0" borderId="1" xfId="0" applyFont="1" applyBorder="1" applyAlignment="1">
      <alignment horizontal="center" vertical="center"/>
    </xf>
    <xf numFmtId="0" fontId="48" fillId="0" borderId="1" xfId="0" applyFont="1" applyBorder="1" applyAlignment="1">
      <alignment horizontal="left" vertical="center"/>
    </xf>
    <xf numFmtId="0" fontId="47" fillId="0" borderId="41" xfId="0" applyFont="1" applyBorder="1" applyAlignment="1">
      <alignment horizontal="center" vertical="center" wrapText="1"/>
    </xf>
    <xf numFmtId="0" fontId="47" fillId="14" borderId="36" xfId="0" applyFont="1" applyFill="1" applyBorder="1" applyAlignment="1">
      <alignment horizontal="center"/>
    </xf>
    <xf numFmtId="0" fontId="48" fillId="14" borderId="36" xfId="0" applyFont="1" applyFill="1" applyBorder="1" applyAlignment="1">
      <alignment vertical="center"/>
    </xf>
    <xf numFmtId="0" fontId="48" fillId="14" borderId="36" xfId="0" applyFont="1" applyFill="1" applyBorder="1" applyAlignment="1">
      <alignment horizontal="center" vertical="center"/>
    </xf>
    <xf numFmtId="2" fontId="48" fillId="14" borderId="36" xfId="0" applyNumberFormat="1" applyFont="1" applyFill="1" applyBorder="1" applyAlignment="1">
      <alignment horizontal="center" vertical="center"/>
    </xf>
    <xf numFmtId="2" fontId="48" fillId="14" borderId="43" xfId="0" applyNumberFormat="1" applyFont="1" applyFill="1" applyBorder="1" applyAlignment="1">
      <alignment horizontal="center" vertical="center"/>
    </xf>
    <xf numFmtId="2" fontId="47" fillId="0" borderId="71" xfId="0" applyNumberFormat="1" applyFont="1" applyBorder="1" applyAlignment="1">
      <alignment horizontal="center" vertical="center"/>
    </xf>
    <xf numFmtId="2" fontId="47" fillId="0" borderId="72" xfId="0" applyNumberFormat="1" applyFont="1" applyBorder="1" applyAlignment="1">
      <alignment horizontal="center" vertical="center"/>
    </xf>
    <xf numFmtId="0" fontId="30" fillId="0" borderId="16" xfId="0" applyFont="1" applyBorder="1" applyAlignment="1">
      <alignment horizontal="center"/>
    </xf>
    <xf numFmtId="0" fontId="37" fillId="0" borderId="21" xfId="0" applyFont="1" applyBorder="1" applyAlignment="1">
      <alignment horizontal="center" vertical="center" wrapText="1"/>
    </xf>
    <xf numFmtId="0" fontId="37" fillId="0" borderId="0" xfId="0" applyFont="1" applyBorder="1" applyAlignment="1">
      <alignment horizontal="center" vertical="center" wrapText="1"/>
    </xf>
    <xf numFmtId="0" fontId="30" fillId="0" borderId="21" xfId="0" applyFont="1" applyBorder="1" applyAlignment="1">
      <alignment horizontal="center" vertical="center" wrapText="1"/>
    </xf>
    <xf numFmtId="0" fontId="30" fillId="0" borderId="21" xfId="0" applyFont="1" applyBorder="1" applyAlignment="1">
      <alignment horizontal="center"/>
    </xf>
    <xf numFmtId="0" fontId="49" fillId="0" borderId="0" xfId="0" applyFont="1" applyAlignment="1">
      <alignment horizontal="center" vertical="center" wrapText="1"/>
    </xf>
    <xf numFmtId="2" fontId="49" fillId="0" borderId="0" xfId="0" applyNumberFormat="1" applyFont="1" applyAlignment="1">
      <alignment horizontal="center" vertical="center" wrapText="1"/>
    </xf>
    <xf numFmtId="0" fontId="49" fillId="0" borderId="51" xfId="0" applyFont="1" applyBorder="1" applyAlignment="1">
      <alignment horizontal="center" vertical="center" wrapText="1"/>
    </xf>
    <xf numFmtId="2" fontId="49" fillId="0" borderId="51" xfId="0" applyNumberFormat="1" applyFont="1" applyBorder="1" applyAlignment="1">
      <alignment horizontal="center" vertical="center" wrapText="1"/>
    </xf>
    <xf numFmtId="0" fontId="37" fillId="0" borderId="19" xfId="0" applyFont="1" applyBorder="1" applyAlignment="1">
      <alignment horizontal="center" vertical="center"/>
    </xf>
    <xf numFmtId="0" fontId="37" fillId="0" borderId="16" xfId="0" applyFont="1" applyBorder="1" applyAlignment="1">
      <alignment vertical="center"/>
    </xf>
    <xf numFmtId="0" fontId="37" fillId="0" borderId="0" xfId="0" applyFont="1" applyBorder="1" applyAlignment="1">
      <alignment vertical="center"/>
    </xf>
    <xf numFmtId="0" fontId="37" fillId="0" borderId="0" xfId="0" applyFont="1" applyBorder="1" applyAlignment="1">
      <alignment horizontal="center" vertical="center"/>
    </xf>
    <xf numFmtId="0" fontId="30" fillId="0" borderId="0" xfId="0" applyFont="1" applyBorder="1" applyAlignment="1">
      <alignment horizontal="center"/>
    </xf>
    <xf numFmtId="0" fontId="37" fillId="0" borderId="21" xfId="0" applyFont="1" applyBorder="1" applyAlignment="1">
      <alignment vertical="center" wrapText="1"/>
    </xf>
    <xf numFmtId="0" fontId="30" fillId="0" borderId="1" xfId="0" applyFont="1" applyBorder="1" applyAlignment="1">
      <alignment vertical="center"/>
    </xf>
    <xf numFmtId="0" fontId="30" fillId="0" borderId="4" xfId="0" applyFont="1" applyBorder="1" applyAlignment="1">
      <alignment vertical="center"/>
    </xf>
    <xf numFmtId="10" fontId="30" fillId="0" borderId="1" xfId="4" applyNumberFormat="1" applyFont="1" applyBorder="1" applyAlignment="1">
      <alignment vertical="center"/>
    </xf>
    <xf numFmtId="0" fontId="37" fillId="0" borderId="16" xfId="0" applyFont="1" applyBorder="1" applyAlignment="1">
      <alignment vertical="center" wrapText="1"/>
    </xf>
    <xf numFmtId="0" fontId="30" fillId="0" borderId="2" xfId="0" applyFont="1" applyBorder="1" applyAlignment="1">
      <alignment vertical="center"/>
    </xf>
    <xf numFmtId="0" fontId="30" fillId="0" borderId="5" xfId="0" applyFont="1" applyBorder="1" applyAlignment="1">
      <alignment vertical="center"/>
    </xf>
    <xf numFmtId="10" fontId="30" fillId="0" borderId="2" xfId="4" applyNumberFormat="1" applyFont="1" applyBorder="1" applyAlignment="1">
      <alignment vertical="center"/>
    </xf>
    <xf numFmtId="0" fontId="35" fillId="0" borderId="19" xfId="0" applyFont="1" applyBorder="1"/>
    <xf numFmtId="0" fontId="37" fillId="0" borderId="16" xfId="0" applyFont="1" applyBorder="1" applyAlignment="1">
      <alignment horizontal="center" vertical="center"/>
    </xf>
    <xf numFmtId="0" fontId="37" fillId="0" borderId="19" xfId="0" applyFont="1" applyBorder="1" applyAlignment="1">
      <alignment horizontal="center" vertical="center" wrapText="1"/>
    </xf>
    <xf numFmtId="0" fontId="37" fillId="0" borderId="0" xfId="0" applyFont="1" applyAlignment="1">
      <alignment horizontal="center" vertical="center" wrapText="1"/>
    </xf>
    <xf numFmtId="0" fontId="37" fillId="0" borderId="0" xfId="0" applyFont="1" applyAlignment="1">
      <alignment horizontal="center" vertical="center"/>
    </xf>
    <xf numFmtId="0" fontId="37" fillId="0" borderId="51" xfId="0" applyFont="1" applyBorder="1" applyAlignment="1">
      <alignment horizontal="center" vertical="center"/>
    </xf>
    <xf numFmtId="0" fontId="37" fillId="0" borderId="0" xfId="0" applyFont="1" applyBorder="1" applyAlignment="1">
      <alignment horizontal="center" vertical="center" wrapText="1"/>
    </xf>
    <xf numFmtId="0" fontId="37" fillId="0" borderId="21" xfId="0" applyFont="1" applyBorder="1" applyAlignment="1">
      <alignment horizontal="center" vertical="center" wrapText="1"/>
    </xf>
    <xf numFmtId="0" fontId="37" fillId="0" borderId="50" xfId="0" applyFont="1" applyBorder="1" applyAlignment="1">
      <alignment horizontal="center" vertical="center" wrapText="1"/>
    </xf>
    <xf numFmtId="0" fontId="30" fillId="0" borderId="50" xfId="0" applyFont="1" applyBorder="1" applyAlignment="1">
      <alignment horizontal="center" vertical="center" wrapText="1"/>
    </xf>
    <xf numFmtId="0" fontId="30" fillId="0" borderId="16" xfId="0" applyFont="1" applyFill="1" applyBorder="1" applyAlignment="1">
      <alignment horizontal="center" vertical="center" wrapText="1"/>
    </xf>
    <xf numFmtId="1" fontId="49" fillId="0" borderId="0" xfId="0" applyNumberFormat="1" applyFont="1" applyAlignment="1">
      <alignment horizontal="center" vertical="center" wrapText="1"/>
    </xf>
    <xf numFmtId="1" fontId="49" fillId="0" borderId="52" xfId="0" applyNumberFormat="1" applyFont="1" applyBorder="1" applyAlignment="1">
      <alignment horizontal="center" vertical="center" wrapText="1"/>
    </xf>
    <xf numFmtId="2" fontId="49" fillId="0" borderId="52" xfId="0" applyNumberFormat="1" applyFont="1" applyBorder="1" applyAlignment="1">
      <alignment horizontal="center" vertical="center" wrapText="1"/>
    </xf>
    <xf numFmtId="0" fontId="37" fillId="0" borderId="53" xfId="0" applyFont="1" applyBorder="1" applyAlignment="1">
      <alignment horizontal="center" vertical="center"/>
    </xf>
    <xf numFmtId="0" fontId="37" fillId="0" borderId="21" xfId="0" applyFont="1" applyBorder="1" applyAlignment="1">
      <alignment horizontal="center" vertical="center"/>
    </xf>
    <xf numFmtId="0" fontId="37" fillId="0" borderId="19" xfId="0" applyFont="1" applyBorder="1" applyAlignment="1">
      <alignment vertical="center" wrapText="1"/>
    </xf>
    <xf numFmtId="2" fontId="30" fillId="0" borderId="19" xfId="0" applyNumberFormat="1" applyFont="1" applyBorder="1" applyAlignment="1">
      <alignment horizontal="center" vertical="center"/>
    </xf>
    <xf numFmtId="10" fontId="30" fillId="0" borderId="19" xfId="4" applyNumberFormat="1" applyFont="1" applyBorder="1" applyAlignment="1">
      <alignment horizontal="center" vertical="center"/>
    </xf>
    <xf numFmtId="0" fontId="37" fillId="0" borderId="0" xfId="0" applyFont="1" applyAlignment="1">
      <alignment vertical="center" wrapText="1"/>
    </xf>
    <xf numFmtId="2" fontId="30" fillId="0" borderId="0" xfId="0" applyNumberFormat="1" applyFont="1" applyAlignment="1">
      <alignment horizontal="center" vertical="center"/>
    </xf>
    <xf numFmtId="10" fontId="30" fillId="0" borderId="0" xfId="4" applyNumberFormat="1" applyFont="1" applyBorder="1" applyAlignment="1">
      <alignment horizontal="center" vertical="center"/>
    </xf>
    <xf numFmtId="0" fontId="37" fillId="0" borderId="52" xfId="0" applyFont="1" applyBorder="1" applyAlignment="1">
      <alignment vertical="center" wrapText="1"/>
    </xf>
    <xf numFmtId="2" fontId="30" fillId="0" borderId="52" xfId="0" applyNumberFormat="1" applyFont="1" applyBorder="1" applyAlignment="1">
      <alignment horizontal="center" vertical="center"/>
    </xf>
    <xf numFmtId="10" fontId="30" fillId="0" borderId="52" xfId="4" applyNumberFormat="1" applyFont="1" applyBorder="1" applyAlignment="1">
      <alignment horizontal="center" vertical="center"/>
    </xf>
    <xf numFmtId="0" fontId="39" fillId="0" borderId="0" xfId="0" applyFont="1"/>
    <xf numFmtId="0" fontId="30" fillId="0" borderId="19" xfId="0" applyFont="1" applyBorder="1" applyAlignment="1">
      <alignment horizontal="center" vertical="center"/>
    </xf>
    <xf numFmtId="0" fontId="30" fillId="0" borderId="19" xfId="0" applyFont="1" applyBorder="1" applyAlignment="1">
      <alignment horizontal="center" vertical="center" wrapText="1"/>
    </xf>
    <xf numFmtId="0" fontId="30" fillId="0" borderId="51" xfId="0" applyFont="1" applyBorder="1" applyAlignment="1">
      <alignment horizontal="center" vertical="center"/>
    </xf>
    <xf numFmtId="0" fontId="30" fillId="0" borderId="51" xfId="0" applyFont="1" applyBorder="1" applyAlignment="1">
      <alignment horizontal="center" vertical="center" wrapText="1"/>
    </xf>
    <xf numFmtId="0" fontId="37" fillId="0" borderId="50" xfId="0" applyFont="1" applyBorder="1" applyAlignment="1">
      <alignment horizontal="center" vertical="center" wrapText="1"/>
    </xf>
    <xf numFmtId="0" fontId="50" fillId="0" borderId="0" xfId="0" applyFont="1" applyBorder="1" applyAlignment="1">
      <alignment wrapText="1"/>
    </xf>
    <xf numFmtId="0" fontId="50" fillId="0" borderId="21" xfId="0" applyFont="1" applyBorder="1" applyAlignment="1">
      <alignment horizontal="center" vertical="center" wrapText="1"/>
    </xf>
    <xf numFmtId="0" fontId="50" fillId="0" borderId="21" xfId="0" applyFont="1" applyBorder="1" applyAlignment="1">
      <alignment horizontal="center" wrapText="1"/>
    </xf>
    <xf numFmtId="0" fontId="34" fillId="0" borderId="77" xfId="0" applyFont="1" applyBorder="1" applyAlignment="1">
      <alignment horizontal="center" vertical="center" wrapText="1"/>
    </xf>
    <xf numFmtId="0" fontId="34" fillId="0" borderId="74" xfId="0" applyFont="1" applyBorder="1" applyAlignment="1">
      <alignment horizontal="center" vertical="center" wrapText="1"/>
    </xf>
    <xf numFmtId="0" fontId="34" fillId="0" borderId="81" xfId="0" applyFont="1" applyBorder="1" applyAlignment="1">
      <alignment horizontal="center" vertical="center" wrapText="1"/>
    </xf>
    <xf numFmtId="0" fontId="34" fillId="0" borderId="57" xfId="0" applyFont="1" applyBorder="1" applyAlignment="1">
      <alignment horizontal="center" vertical="center" wrapText="1"/>
    </xf>
    <xf numFmtId="0" fontId="34" fillId="0" borderId="75" xfId="0" applyFont="1" applyBorder="1" applyAlignment="1">
      <alignment horizontal="center" vertical="center" wrapText="1"/>
    </xf>
    <xf numFmtId="0" fontId="34" fillId="0" borderId="58" xfId="0" applyFont="1" applyBorder="1" applyAlignment="1">
      <alignment horizontal="center" vertical="center" wrapText="1"/>
    </xf>
    <xf numFmtId="0" fontId="34" fillId="0" borderId="55" xfId="0" applyFont="1" applyBorder="1" applyAlignment="1">
      <alignment horizontal="center" vertical="center" wrapText="1"/>
    </xf>
    <xf numFmtId="0" fontId="34" fillId="0" borderId="76" xfId="0" applyFont="1" applyBorder="1" applyAlignment="1">
      <alignment horizontal="center" vertical="center" wrapText="1"/>
    </xf>
    <xf numFmtId="0" fontId="34" fillId="0" borderId="56" xfId="0" applyFont="1" applyBorder="1" applyAlignment="1">
      <alignment horizontal="center" vertical="center" wrapText="1"/>
    </xf>
    <xf numFmtId="0" fontId="34" fillId="0" borderId="59" xfId="0" applyFont="1" applyBorder="1" applyAlignment="1">
      <alignment horizontal="center" vertical="center" wrapText="1"/>
    </xf>
    <xf numFmtId="0" fontId="34" fillId="0" borderId="78" xfId="0" applyFont="1" applyBorder="1" applyAlignment="1">
      <alignment horizontal="center" vertical="center" wrapText="1"/>
    </xf>
    <xf numFmtId="0" fontId="34" fillId="0" borderId="60" xfId="0" applyFont="1" applyBorder="1" applyAlignment="1">
      <alignment horizontal="center" vertical="center" wrapText="1"/>
    </xf>
    <xf numFmtId="0" fontId="34" fillId="0" borderId="79" xfId="0" applyFont="1" applyBorder="1" applyAlignment="1">
      <alignment horizontal="center" vertical="center" wrapText="1"/>
    </xf>
    <xf numFmtId="0" fontId="34" fillId="0" borderId="80" xfId="0" applyFont="1" applyBorder="1" applyAlignment="1">
      <alignment horizontal="center" vertical="center" wrapText="1"/>
    </xf>
    <xf numFmtId="0" fontId="34" fillId="0" borderId="55" xfId="0" applyFont="1" applyBorder="1" applyAlignment="1">
      <alignment horizontal="center" vertical="center" wrapText="1"/>
    </xf>
    <xf numFmtId="0" fontId="34" fillId="0" borderId="54" xfId="0" applyFont="1" applyBorder="1" applyAlignment="1">
      <alignment horizontal="center" vertical="center" wrapText="1"/>
    </xf>
    <xf numFmtId="0" fontId="34" fillId="0" borderId="54" xfId="0" applyFont="1" applyBorder="1" applyAlignment="1">
      <alignment wrapText="1"/>
    </xf>
    <xf numFmtId="0" fontId="34" fillId="0" borderId="56" xfId="0" applyFont="1" applyBorder="1" applyAlignment="1">
      <alignment wrapText="1"/>
    </xf>
    <xf numFmtId="0" fontId="34" fillId="0" borderId="79" xfId="0" applyFont="1" applyBorder="1" applyAlignment="1">
      <alignment horizontal="center" wrapText="1"/>
    </xf>
    <xf numFmtId="0" fontId="34" fillId="0" borderId="80" xfId="0" applyFont="1" applyBorder="1" applyAlignment="1">
      <alignment horizontal="center" wrapText="1"/>
    </xf>
    <xf numFmtId="0" fontId="30" fillId="0" borderId="16" xfId="0" applyFont="1" applyBorder="1" applyAlignment="1">
      <alignment horizontal="center"/>
    </xf>
    <xf numFmtId="0" fontId="30" fillId="0" borderId="5" xfId="0" applyFont="1" applyBorder="1" applyAlignment="1">
      <alignment horizontal="center"/>
    </xf>
    <xf numFmtId="0" fontId="51" fillId="0" borderId="0" xfId="0" applyFont="1"/>
    <xf numFmtId="2" fontId="37" fillId="0" borderId="0" xfId="0" applyNumberFormat="1" applyFont="1" applyAlignment="1">
      <alignment horizontal="center"/>
    </xf>
    <xf numFmtId="2" fontId="37" fillId="0" borderId="17" xfId="0" applyNumberFormat="1" applyFont="1" applyBorder="1" applyAlignment="1">
      <alignment horizontal="center"/>
    </xf>
    <xf numFmtId="2" fontId="30" fillId="0" borderId="17" xfId="0" applyNumberFormat="1" applyFont="1" applyBorder="1" applyAlignment="1">
      <alignment horizontal="center"/>
    </xf>
    <xf numFmtId="0" fontId="37" fillId="0" borderId="16" xfId="0" applyFont="1" applyBorder="1"/>
    <xf numFmtId="0" fontId="37" fillId="0" borderId="16" xfId="0" applyFont="1" applyBorder="1" applyAlignment="1">
      <alignment horizontal="center"/>
    </xf>
    <xf numFmtId="0" fontId="37" fillId="0" borderId="5" xfId="0" applyFont="1" applyBorder="1" applyAlignment="1">
      <alignment horizontal="center"/>
    </xf>
    <xf numFmtId="0" fontId="37" fillId="0" borderId="0" xfId="0" applyFont="1" applyBorder="1" applyAlignment="1">
      <alignment horizontal="center"/>
    </xf>
    <xf numFmtId="1" fontId="38" fillId="6" borderId="0" xfId="5" applyNumberFormat="1" applyFont="1" applyFill="1" applyAlignment="1">
      <alignment horizontal="center" vertical="center"/>
    </xf>
    <xf numFmtId="0" fontId="0" fillId="48" borderId="18" xfId="0" applyFill="1" applyBorder="1"/>
    <xf numFmtId="0" fontId="0" fillId="48" borderId="19" xfId="0" applyFill="1" applyBorder="1"/>
    <xf numFmtId="0" fontId="0" fillId="48" borderId="6" xfId="0" applyFill="1" applyBorder="1"/>
    <xf numFmtId="0" fontId="42" fillId="48" borderId="20" xfId="0" applyFont="1" applyFill="1" applyBorder="1"/>
    <xf numFmtId="0" fontId="42" fillId="48" borderId="0" xfId="0" applyFont="1" applyFill="1"/>
    <xf numFmtId="0" fontId="0" fillId="48" borderId="0" xfId="0" applyFill="1"/>
    <xf numFmtId="0" fontId="0" fillId="48" borderId="17" xfId="0" applyFill="1" applyBorder="1"/>
    <xf numFmtId="0" fontId="0" fillId="48" borderId="20" xfId="0" applyFill="1" applyBorder="1"/>
    <xf numFmtId="0" fontId="30" fillId="48" borderId="20" xfId="0" applyFont="1" applyFill="1" applyBorder="1"/>
    <xf numFmtId="0" fontId="30" fillId="48" borderId="0" xfId="0" applyFont="1" applyFill="1"/>
    <xf numFmtId="0" fontId="30" fillId="48" borderId="17" xfId="0" applyFont="1" applyFill="1" applyBorder="1"/>
    <xf numFmtId="0" fontId="37" fillId="48" borderId="20" xfId="0" applyFont="1" applyFill="1" applyBorder="1"/>
    <xf numFmtId="0" fontId="2" fillId="48" borderId="20" xfId="1" applyFill="1" applyBorder="1" applyAlignment="1">
      <alignment horizontal="left"/>
    </xf>
    <xf numFmtId="0" fontId="30" fillId="48" borderId="0" xfId="0" applyFont="1" applyFill="1" applyAlignment="1">
      <alignment horizontal="left"/>
    </xf>
    <xf numFmtId="0" fontId="37" fillId="48" borderId="20" xfId="0" applyFont="1" applyFill="1" applyBorder="1" applyAlignment="1">
      <alignment horizontal="left"/>
    </xf>
    <xf numFmtId="0" fontId="30" fillId="48" borderId="7" xfId="0" applyFont="1" applyFill="1" applyBorder="1"/>
    <xf numFmtId="0" fontId="30" fillId="48" borderId="21" xfId="0" applyFont="1" applyFill="1" applyBorder="1"/>
    <xf numFmtId="0" fontId="30" fillId="48" borderId="4" xfId="0" applyFont="1" applyFill="1" applyBorder="1"/>
    <xf numFmtId="0" fontId="37" fillId="48" borderId="20" xfId="0" applyFont="1" applyFill="1" applyBorder="1" applyAlignment="1">
      <alignment horizontal="center" vertical="center"/>
    </xf>
    <xf numFmtId="0" fontId="37" fillId="48" borderId="0" xfId="0" applyFont="1" applyFill="1" applyBorder="1" applyAlignment="1">
      <alignment horizontal="center" vertical="center"/>
    </xf>
    <xf numFmtId="0" fontId="37" fillId="48" borderId="17" xfId="0" applyFont="1" applyFill="1" applyBorder="1" applyAlignment="1">
      <alignment horizontal="center" vertical="center"/>
    </xf>
  </cellXfs>
  <cellStyles count="50">
    <cellStyle name="20 % - Akzent1 2" xfId="26" xr:uid="{FB783CAE-A84E-437E-B47F-8D9EAFAFAFE3}"/>
    <cellStyle name="20 % - Akzent2 2" xfId="30" xr:uid="{B3038113-9891-4AEE-89F1-51C37AADAD07}"/>
    <cellStyle name="20 % - Akzent3 2" xfId="34" xr:uid="{5B5EC5E9-BC91-4ED7-9BD1-D2F0B1AE0CBA}"/>
    <cellStyle name="20 % - Akzent4 2" xfId="38" xr:uid="{087A0183-A0F1-4DC3-A636-0F0F3216066B}"/>
    <cellStyle name="20 % - Akzent5 2" xfId="42" xr:uid="{D93B5424-AB8D-45E8-869B-7C2A405F1FA5}"/>
    <cellStyle name="20 % - Akzent6 2" xfId="46" xr:uid="{6BD59DEA-153C-4929-A3AE-09CCDBD075D8}"/>
    <cellStyle name="40 % - Akzent1 2" xfId="27" xr:uid="{29996B04-6DC5-4208-8A3A-175CCAA09438}"/>
    <cellStyle name="40 % - Akzent2 2" xfId="31" xr:uid="{87C685D0-49F6-4D01-B490-8679A70F1720}"/>
    <cellStyle name="40 % - Akzent3 2" xfId="35" xr:uid="{2AEEAFE5-B58B-462C-B02D-C67F4520E821}"/>
    <cellStyle name="40 % - Akzent4 2" xfId="39" xr:uid="{0EC44D3E-6BD7-47AD-BA65-2C6E049ED75F}"/>
    <cellStyle name="40 % - Akzent5 2" xfId="43" xr:uid="{5860EE95-B43F-41E6-B660-2F8A1A50389B}"/>
    <cellStyle name="40 % - Akzent6 2" xfId="47" xr:uid="{63BC9142-3E30-43CC-B1D4-3A762A5B747A}"/>
    <cellStyle name="60 % - Akzent1 2" xfId="28" xr:uid="{F763B998-56FA-43FF-A286-2A640629F409}"/>
    <cellStyle name="60 % - Akzent2 2" xfId="32" xr:uid="{17C07C0E-2AE5-4C23-AA8C-1B5B1BB40EF4}"/>
    <cellStyle name="60 % - Akzent3 2" xfId="36" xr:uid="{D9D38B97-091C-4858-A9D0-16BFE8E58EB9}"/>
    <cellStyle name="60 % - Akzent4 2" xfId="40" xr:uid="{2E3BBC15-4781-432E-9E66-6D929196A706}"/>
    <cellStyle name="60 % - Akzent5 2" xfId="44" xr:uid="{77DB73E1-738E-48E8-94DD-362147EAF125}"/>
    <cellStyle name="60 % - Akzent6 2" xfId="48" xr:uid="{244A1EBD-2832-4C7D-8D5E-7D5EA75500BC}"/>
    <cellStyle name="Akzent1 2" xfId="25" xr:uid="{6EF341C5-002D-434D-AE40-93C612E6DC95}"/>
    <cellStyle name="Akzent2 2" xfId="29" xr:uid="{EBFE162D-4B94-4B7A-A3D6-29ED4C6B5FD7}"/>
    <cellStyle name="Akzent3 2" xfId="33" xr:uid="{2E7B3E6A-A33A-4F62-B564-4758A2A10EBD}"/>
    <cellStyle name="Akzent4 2" xfId="37" xr:uid="{BBE7FAAB-9370-430C-9265-87E3DB065546}"/>
    <cellStyle name="Akzent5 2" xfId="41" xr:uid="{92D063F8-D80C-4B96-BFA8-0448D1AFA651}"/>
    <cellStyle name="Akzent6 2" xfId="45" xr:uid="{FAE85961-E888-443F-B69F-46BD57C24DEE}"/>
    <cellStyle name="Ausgabe 2" xfId="17" xr:uid="{59B6EDD1-E568-43D9-803F-898E4F9AA34E}"/>
    <cellStyle name="Berechnung 2" xfId="18" xr:uid="{202DFFD6-299F-4E97-B888-349FFA93236D}"/>
    <cellStyle name="Eingabe 2" xfId="16" xr:uid="{62733F01-2A5D-4712-AD2A-E48AFA376B50}"/>
    <cellStyle name="Ergebnis 2" xfId="24" xr:uid="{093249D4-9152-4775-B3CD-99EA47B047D7}"/>
    <cellStyle name="Erklärender Text 2" xfId="23" xr:uid="{AED59855-2100-45B5-9B91-570BF79206BE}"/>
    <cellStyle name="Gut 2" xfId="13" xr:uid="{2BB4477C-E7AB-495E-A59E-11FE21BA3F41}"/>
    <cellStyle name="Heading 1" xfId="8" builtinId="16" customBuiltin="1"/>
    <cellStyle name="Heading 2" xfId="9" builtinId="17" customBuiltin="1"/>
    <cellStyle name="Heading 3" xfId="10" builtinId="18" customBuiltin="1"/>
    <cellStyle name="Heading 4" xfId="11" builtinId="19" customBuiltin="1"/>
    <cellStyle name="Hyperlink" xfId="1" builtinId="8"/>
    <cellStyle name="Hyperlink 4" xfId="49" xr:uid="{6FAE29D3-B5DC-804E-A33F-F44149C49A4B}"/>
    <cellStyle name="Neutral 2" xfId="15" xr:uid="{3B9D35D3-9A7B-49B6-8AAF-7049E50BA6F3}"/>
    <cellStyle name="Normal" xfId="0" builtinId="0"/>
    <cellStyle name="Normal 2" xfId="2" xr:uid="{4129AF07-6B8E-450F-943E-C5A1C7A2CD7C}"/>
    <cellStyle name="Normal 3" xfId="3" xr:uid="{814AE0F9-09F8-4023-996D-D0F9CD9A8A3E}"/>
    <cellStyle name="Normal 3 2" xfId="5" xr:uid="{4B267112-0569-4222-A40E-9B1D6DE51BD8}"/>
    <cellStyle name="Notiz 2" xfId="22" xr:uid="{F956BF1F-F927-48B2-B22F-5764F0F752CC}"/>
    <cellStyle name="Per cent" xfId="4" builtinId="5"/>
    <cellStyle name="Percent 2" xfId="6" xr:uid="{B022A9BA-5CEA-4A37-82AE-589C475E5C81}"/>
    <cellStyle name="Schlecht 2" xfId="14" xr:uid="{91B8FE9B-6E6D-447C-90DC-8BAE42BD8001}"/>
    <cellStyle name="Standard 2" xfId="12" xr:uid="{07FDA348-494B-4716-8531-FC8CB66B7955}"/>
    <cellStyle name="Title" xfId="7" builtinId="15" customBuiltin="1"/>
    <cellStyle name="Verknüpfte Zelle 2" xfId="19" xr:uid="{E38F75DB-3887-421A-9B04-B83A0410E4BF}"/>
    <cellStyle name="Warnender Text 2" xfId="21" xr:uid="{B0CE79E2-8A7D-4F7F-BFAB-E6BFE33A66C8}"/>
    <cellStyle name="Zelle überprüfen 2" xfId="20" xr:uid="{CA191E9C-EB5D-48C6-AA0F-76ADC9CBA73B}"/>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'Figure 4'!$E$4</c:f>
              <c:strCache>
                <c:ptCount val="1"/>
                <c:pt idx="0">
                  <c:v>Poverty line of 1.9 dollars/day</c:v>
                </c:pt>
              </c:strCache>
            </c:strRef>
          </c:tx>
          <c:spPr>
            <a:ln w="22225" cap="rnd">
              <a:solidFill>
                <a:schemeClr val="accent1"/>
              </a:solidFill>
              <a:round/>
            </a:ln>
            <a:effectLst/>
          </c:spPr>
          <c:marker>
            <c:symbol val="none"/>
          </c:marker>
          <c:xVal>
            <c:numRef>
              <c:f>'Figure 4'!$D$5:$D$23</c:f>
              <c:numCache>
                <c:formatCode>General</c:formatCode>
                <c:ptCount val="19"/>
                <c:pt idx="0">
                  <c:v>2018</c:v>
                </c:pt>
                <c:pt idx="1">
                  <c:v>2017</c:v>
                </c:pt>
                <c:pt idx="2">
                  <c:v>2016</c:v>
                </c:pt>
                <c:pt idx="3">
                  <c:v>2015</c:v>
                </c:pt>
                <c:pt idx="4">
                  <c:v>2014</c:v>
                </c:pt>
                <c:pt idx="5">
                  <c:v>2013</c:v>
                </c:pt>
                <c:pt idx="6">
                  <c:v>2012</c:v>
                </c:pt>
                <c:pt idx="7">
                  <c:v>2011</c:v>
                </c:pt>
                <c:pt idx="8">
                  <c:v>2010</c:v>
                </c:pt>
                <c:pt idx="9">
                  <c:v>2009</c:v>
                </c:pt>
                <c:pt idx="10">
                  <c:v>2008</c:v>
                </c:pt>
                <c:pt idx="11">
                  <c:v>2007</c:v>
                </c:pt>
                <c:pt idx="12">
                  <c:v>2006</c:v>
                </c:pt>
                <c:pt idx="13">
                  <c:v>2005</c:v>
                </c:pt>
                <c:pt idx="14">
                  <c:v>2004</c:v>
                </c:pt>
                <c:pt idx="15">
                  <c:v>2003</c:v>
                </c:pt>
                <c:pt idx="16">
                  <c:v>2002</c:v>
                </c:pt>
                <c:pt idx="17">
                  <c:v>2001</c:v>
                </c:pt>
                <c:pt idx="18">
                  <c:v>2000</c:v>
                </c:pt>
              </c:numCache>
            </c:numRef>
          </c:xVal>
          <c:yVal>
            <c:numRef>
              <c:f>'Figure 4'!$E$5:$E$23</c:f>
              <c:numCache>
                <c:formatCode>General</c:formatCode>
                <c:ptCount val="19"/>
                <c:pt idx="0">
                  <c:v>34.443800000000003</c:v>
                </c:pt>
                <c:pt idx="1">
                  <c:v>35.043500000000002</c:v>
                </c:pt>
                <c:pt idx="2">
                  <c:v>35.560099999999998</c:v>
                </c:pt>
                <c:pt idx="3">
                  <c:v>35.543799999999997</c:v>
                </c:pt>
                <c:pt idx="4">
                  <c:v>35.721699999999998</c:v>
                </c:pt>
                <c:pt idx="5">
                  <c:v>36.662700000000001</c:v>
                </c:pt>
                <c:pt idx="6">
                  <c:v>36.990900000000003</c:v>
                </c:pt>
                <c:pt idx="7">
                  <c:v>38.320700000000002</c:v>
                </c:pt>
                <c:pt idx="8">
                  <c:v>40.198700000000002</c:v>
                </c:pt>
                <c:pt idx="9">
                  <c:v>41.387500000000003</c:v>
                </c:pt>
                <c:pt idx="10">
                  <c:v>41.570500000000003</c:v>
                </c:pt>
                <c:pt idx="11">
                  <c:v>42.276899999999998</c:v>
                </c:pt>
                <c:pt idx="12">
                  <c:v>42.981400000000001</c:v>
                </c:pt>
                <c:pt idx="13">
                  <c:v>43.887999999999998</c:v>
                </c:pt>
                <c:pt idx="14">
                  <c:v>45.111400000000003</c:v>
                </c:pt>
                <c:pt idx="15">
                  <c:v>47.4621</c:v>
                </c:pt>
                <c:pt idx="16">
                  <c:v>47.302100000000003</c:v>
                </c:pt>
                <c:pt idx="17">
                  <c:v>48.1419</c:v>
                </c:pt>
                <c:pt idx="18">
                  <c:v>49.2592</c:v>
                </c:pt>
              </c:numCache>
            </c:numRef>
          </c:yVal>
          <c:smooth val="1"/>
          <c:extLst>
            <c:ext xmlns:c16="http://schemas.microsoft.com/office/drawing/2014/chart" uri="{C3380CC4-5D6E-409C-BE32-E72D297353CC}">
              <c16:uniqueId val="{00000000-D642-4142-896B-0CA069A0B8D1}"/>
            </c:ext>
          </c:extLst>
        </c:ser>
        <c:ser>
          <c:idx val="1"/>
          <c:order val="1"/>
          <c:tx>
            <c:strRef>
              <c:f>'Figure 4'!$F$4</c:f>
              <c:strCache>
                <c:ptCount val="1"/>
                <c:pt idx="0">
                  <c:v>Poverty line of 3.2 dollars/day</c:v>
                </c:pt>
              </c:strCache>
            </c:strRef>
          </c:tx>
          <c:spPr>
            <a:ln w="22225" cap="rnd">
              <a:solidFill>
                <a:schemeClr val="accent2"/>
              </a:solidFill>
              <a:round/>
            </a:ln>
            <a:effectLst/>
          </c:spPr>
          <c:marker>
            <c:symbol val="none"/>
          </c:marker>
          <c:xVal>
            <c:numRef>
              <c:f>'Figure 4'!$D$5:$D$23</c:f>
              <c:numCache>
                <c:formatCode>General</c:formatCode>
                <c:ptCount val="19"/>
                <c:pt idx="0">
                  <c:v>2018</c:v>
                </c:pt>
                <c:pt idx="1">
                  <c:v>2017</c:v>
                </c:pt>
                <c:pt idx="2">
                  <c:v>2016</c:v>
                </c:pt>
                <c:pt idx="3">
                  <c:v>2015</c:v>
                </c:pt>
                <c:pt idx="4">
                  <c:v>2014</c:v>
                </c:pt>
                <c:pt idx="5">
                  <c:v>2013</c:v>
                </c:pt>
                <c:pt idx="6">
                  <c:v>2012</c:v>
                </c:pt>
                <c:pt idx="7">
                  <c:v>2011</c:v>
                </c:pt>
                <c:pt idx="8">
                  <c:v>2010</c:v>
                </c:pt>
                <c:pt idx="9">
                  <c:v>2009</c:v>
                </c:pt>
                <c:pt idx="10">
                  <c:v>2008</c:v>
                </c:pt>
                <c:pt idx="11">
                  <c:v>2007</c:v>
                </c:pt>
                <c:pt idx="12">
                  <c:v>2006</c:v>
                </c:pt>
                <c:pt idx="13">
                  <c:v>2005</c:v>
                </c:pt>
                <c:pt idx="14">
                  <c:v>2004</c:v>
                </c:pt>
                <c:pt idx="15">
                  <c:v>2003</c:v>
                </c:pt>
                <c:pt idx="16">
                  <c:v>2002</c:v>
                </c:pt>
                <c:pt idx="17">
                  <c:v>2001</c:v>
                </c:pt>
                <c:pt idx="18">
                  <c:v>2000</c:v>
                </c:pt>
              </c:numCache>
            </c:numRef>
          </c:xVal>
          <c:yVal>
            <c:numRef>
              <c:f>'Figure 4'!$F$5:$F$23</c:f>
              <c:numCache>
                <c:formatCode>General</c:formatCode>
                <c:ptCount val="19"/>
                <c:pt idx="0">
                  <c:v>59.091700000000003</c:v>
                </c:pt>
                <c:pt idx="1">
                  <c:v>59.283299999999997</c:v>
                </c:pt>
                <c:pt idx="2">
                  <c:v>59.607599999999998</c:v>
                </c:pt>
                <c:pt idx="3">
                  <c:v>59.409700000000001</c:v>
                </c:pt>
                <c:pt idx="4">
                  <c:v>59.550800000000002</c:v>
                </c:pt>
                <c:pt idx="5">
                  <c:v>60.2928</c:v>
                </c:pt>
                <c:pt idx="6">
                  <c:v>60.556800000000003</c:v>
                </c:pt>
                <c:pt idx="7">
                  <c:v>61.7714</c:v>
                </c:pt>
                <c:pt idx="8">
                  <c:v>63.229599999999998</c:v>
                </c:pt>
                <c:pt idx="9">
                  <c:v>64.365300000000005</c:v>
                </c:pt>
                <c:pt idx="10">
                  <c:v>64.897099999999995</c:v>
                </c:pt>
                <c:pt idx="11">
                  <c:v>65.642899999999997</c:v>
                </c:pt>
                <c:pt idx="12">
                  <c:v>66.369699999999995</c:v>
                </c:pt>
                <c:pt idx="13">
                  <c:v>67.320599999999999</c:v>
                </c:pt>
                <c:pt idx="14">
                  <c:v>68.369799999999998</c:v>
                </c:pt>
                <c:pt idx="15">
                  <c:v>69.4114</c:v>
                </c:pt>
                <c:pt idx="16">
                  <c:v>69.173500000000004</c:v>
                </c:pt>
                <c:pt idx="17">
                  <c:v>69.421599999999998</c:v>
                </c:pt>
                <c:pt idx="18">
                  <c:v>69.896900000000002</c:v>
                </c:pt>
              </c:numCache>
            </c:numRef>
          </c:yVal>
          <c:smooth val="1"/>
          <c:extLst>
            <c:ext xmlns:c16="http://schemas.microsoft.com/office/drawing/2014/chart" uri="{C3380CC4-5D6E-409C-BE32-E72D297353CC}">
              <c16:uniqueId val="{00000001-D642-4142-896B-0CA069A0B8D1}"/>
            </c:ext>
          </c:extLst>
        </c:ser>
        <c:ser>
          <c:idx val="2"/>
          <c:order val="2"/>
          <c:tx>
            <c:strRef>
              <c:f>'Figure 4'!$G$4</c:f>
              <c:strCache>
                <c:ptCount val="1"/>
                <c:pt idx="0">
                  <c:v>Poverty line of 5.5 dollars/day</c:v>
                </c:pt>
              </c:strCache>
            </c:strRef>
          </c:tx>
          <c:spPr>
            <a:ln w="22225" cap="rnd">
              <a:solidFill>
                <a:schemeClr val="accent3"/>
              </a:solidFill>
              <a:round/>
            </a:ln>
            <a:effectLst/>
          </c:spPr>
          <c:marker>
            <c:symbol val="none"/>
          </c:marker>
          <c:xVal>
            <c:numRef>
              <c:f>'Figure 4'!$D$5:$D$23</c:f>
              <c:numCache>
                <c:formatCode>General</c:formatCode>
                <c:ptCount val="19"/>
                <c:pt idx="0">
                  <c:v>2018</c:v>
                </c:pt>
                <c:pt idx="1">
                  <c:v>2017</c:v>
                </c:pt>
                <c:pt idx="2">
                  <c:v>2016</c:v>
                </c:pt>
                <c:pt idx="3">
                  <c:v>2015</c:v>
                </c:pt>
                <c:pt idx="4">
                  <c:v>2014</c:v>
                </c:pt>
                <c:pt idx="5">
                  <c:v>2013</c:v>
                </c:pt>
                <c:pt idx="6">
                  <c:v>2012</c:v>
                </c:pt>
                <c:pt idx="7">
                  <c:v>2011</c:v>
                </c:pt>
                <c:pt idx="8">
                  <c:v>2010</c:v>
                </c:pt>
                <c:pt idx="9">
                  <c:v>2009</c:v>
                </c:pt>
                <c:pt idx="10">
                  <c:v>2008</c:v>
                </c:pt>
                <c:pt idx="11">
                  <c:v>2007</c:v>
                </c:pt>
                <c:pt idx="12">
                  <c:v>2006</c:v>
                </c:pt>
                <c:pt idx="13">
                  <c:v>2005</c:v>
                </c:pt>
                <c:pt idx="14">
                  <c:v>2004</c:v>
                </c:pt>
                <c:pt idx="15">
                  <c:v>2003</c:v>
                </c:pt>
                <c:pt idx="16">
                  <c:v>2002</c:v>
                </c:pt>
                <c:pt idx="17">
                  <c:v>2001</c:v>
                </c:pt>
                <c:pt idx="18">
                  <c:v>2000</c:v>
                </c:pt>
              </c:numCache>
            </c:numRef>
          </c:xVal>
          <c:yVal>
            <c:numRef>
              <c:f>'Figure 4'!$G$5:$G$23</c:f>
              <c:numCache>
                <c:formatCode>General</c:formatCode>
                <c:ptCount val="19"/>
                <c:pt idx="0">
                  <c:v>80.321399999999997</c:v>
                </c:pt>
                <c:pt idx="1">
                  <c:v>80.193899999999999</c:v>
                </c:pt>
                <c:pt idx="2">
                  <c:v>80.158000000000001</c:v>
                </c:pt>
                <c:pt idx="3">
                  <c:v>79.995599999999996</c:v>
                </c:pt>
                <c:pt idx="4">
                  <c:v>80.1083</c:v>
                </c:pt>
                <c:pt idx="5">
                  <c:v>80.648499999999999</c:v>
                </c:pt>
                <c:pt idx="6">
                  <c:v>80.858699999999999</c:v>
                </c:pt>
                <c:pt idx="7">
                  <c:v>81.607799999999997</c:v>
                </c:pt>
                <c:pt idx="8">
                  <c:v>82.534300000000002</c:v>
                </c:pt>
                <c:pt idx="9">
                  <c:v>83.272400000000005</c:v>
                </c:pt>
                <c:pt idx="10">
                  <c:v>83.7624</c:v>
                </c:pt>
                <c:pt idx="11">
                  <c:v>84.384</c:v>
                </c:pt>
                <c:pt idx="12">
                  <c:v>84.937100000000001</c:v>
                </c:pt>
                <c:pt idx="13">
                  <c:v>85.610200000000006</c:v>
                </c:pt>
                <c:pt idx="14">
                  <c:v>86.036299999999997</c:v>
                </c:pt>
                <c:pt idx="15">
                  <c:v>86.353200000000001</c:v>
                </c:pt>
                <c:pt idx="16">
                  <c:v>86.186999999999998</c:v>
                </c:pt>
                <c:pt idx="17">
                  <c:v>86.248099999999994</c:v>
                </c:pt>
                <c:pt idx="18">
                  <c:v>86.307299999999998</c:v>
                </c:pt>
              </c:numCache>
            </c:numRef>
          </c:yVal>
          <c:smooth val="1"/>
          <c:extLst>
            <c:ext xmlns:c16="http://schemas.microsoft.com/office/drawing/2014/chart" uri="{C3380CC4-5D6E-409C-BE32-E72D297353CC}">
              <c16:uniqueId val="{00000002-D642-4142-896B-0CA069A0B8D1}"/>
            </c:ext>
          </c:extLst>
        </c:ser>
        <c:dLbls>
          <c:showLegendKey val="0"/>
          <c:showVal val="0"/>
          <c:showCatName val="0"/>
          <c:showSerName val="0"/>
          <c:showPercent val="0"/>
          <c:showBubbleSize val="0"/>
        </c:dLbls>
        <c:axId val="964246592"/>
        <c:axId val="964249544"/>
      </c:scatterChart>
      <c:valAx>
        <c:axId val="964246592"/>
        <c:scaling>
          <c:orientation val="minMax"/>
          <c:max val="2018"/>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964249544"/>
        <c:crosses val="autoZero"/>
        <c:crossBetween val="midCat"/>
      </c:valAx>
      <c:valAx>
        <c:axId val="964249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964246592"/>
        <c:crosses val="autoZero"/>
        <c:crossBetween val="midCat"/>
        <c:majorUnit val="10"/>
      </c:valAx>
      <c:spPr>
        <a:noFill/>
        <a:ln>
          <a:noFill/>
        </a:ln>
        <a:effectLst/>
      </c:spPr>
    </c:plotArea>
    <c:legend>
      <c:legendPos val="b"/>
      <c:layout>
        <c:manualLayout>
          <c:xMode val="edge"/>
          <c:yMode val="edge"/>
          <c:x val="2.2859580052493434E-2"/>
          <c:y val="0.82291557305336838"/>
          <c:w val="0.94316972878390204"/>
          <c:h val="0.149306649168853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Growth Incidence Curve</c:v>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xVal>
            <c:numRef>
              <c:f>'Figure 8'!$G$3:$P$3</c:f>
              <c:numCache>
                <c:formatCode>0%</c:formatCode>
                <c:ptCount val="10"/>
                <c:pt idx="0">
                  <c:v>0.05</c:v>
                </c:pt>
                <c:pt idx="1">
                  <c:v>0.15</c:v>
                </c:pt>
                <c:pt idx="2">
                  <c:v>0.25</c:v>
                </c:pt>
                <c:pt idx="3">
                  <c:v>0.35</c:v>
                </c:pt>
                <c:pt idx="4">
                  <c:v>0.45</c:v>
                </c:pt>
                <c:pt idx="5">
                  <c:v>0.55000000000000004</c:v>
                </c:pt>
                <c:pt idx="6">
                  <c:v>0.65</c:v>
                </c:pt>
                <c:pt idx="7">
                  <c:v>0.75</c:v>
                </c:pt>
                <c:pt idx="8">
                  <c:v>0.85</c:v>
                </c:pt>
                <c:pt idx="9">
                  <c:v>0.95</c:v>
                </c:pt>
              </c:numCache>
            </c:numRef>
          </c:xVal>
          <c:yVal>
            <c:numRef>
              <c:f>'Figure 8'!$G$7:$P$7</c:f>
              <c:numCache>
                <c:formatCode>General</c:formatCode>
                <c:ptCount val="10"/>
                <c:pt idx="0">
                  <c:v>-1.2466686964035034</c:v>
                </c:pt>
                <c:pt idx="1">
                  <c:v>-0.53700196743011475</c:v>
                </c:pt>
                <c:pt idx="2">
                  <c:v>-2.0212912932038307E-2</c:v>
                </c:pt>
                <c:pt idx="3">
                  <c:v>0.59819960594177246</c:v>
                </c:pt>
                <c:pt idx="4">
                  <c:v>1.0594427585601807</c:v>
                </c:pt>
                <c:pt idx="5">
                  <c:v>1.5020754337310791</c:v>
                </c:pt>
                <c:pt idx="6">
                  <c:v>1.8628494739532471</c:v>
                </c:pt>
                <c:pt idx="7">
                  <c:v>2.0647828578948975</c:v>
                </c:pt>
                <c:pt idx="8">
                  <c:v>2.2504606246948242</c:v>
                </c:pt>
                <c:pt idx="9">
                  <c:v>1.9209086894989014</c:v>
                </c:pt>
              </c:numCache>
            </c:numRef>
          </c:yVal>
          <c:smooth val="1"/>
          <c:extLst>
            <c:ext xmlns:c16="http://schemas.microsoft.com/office/drawing/2014/chart" uri="{C3380CC4-5D6E-409C-BE32-E72D297353CC}">
              <c16:uniqueId val="{00000000-57DB-4107-B861-C3BF4B098AFF}"/>
            </c:ext>
          </c:extLst>
        </c:ser>
        <c:ser>
          <c:idx val="1"/>
          <c:order val="1"/>
          <c:tx>
            <c:v>Average Growth Rate</c:v>
          </c:tx>
          <c:spPr>
            <a:ln w="22225" cap="rnd">
              <a:solidFill>
                <a:schemeClr val="accent2"/>
              </a:solidFill>
              <a:round/>
            </a:ln>
            <a:effectLst/>
          </c:spPr>
          <c:marker>
            <c:symbol val="none"/>
          </c:marker>
          <c:xVal>
            <c:numRef>
              <c:f>'Figure 8'!$G$4:$H$4</c:f>
              <c:numCache>
                <c:formatCode>General</c:formatCode>
                <c:ptCount val="2"/>
                <c:pt idx="0">
                  <c:v>0</c:v>
                </c:pt>
                <c:pt idx="1">
                  <c:v>1</c:v>
                </c:pt>
              </c:numCache>
            </c:numRef>
          </c:xVal>
          <c:yVal>
            <c:numRef>
              <c:f>'Figure 8'!$G$8:$H$8</c:f>
              <c:numCache>
                <c:formatCode>General</c:formatCode>
                <c:ptCount val="2"/>
                <c:pt idx="0">
                  <c:v>1.6040582656860352</c:v>
                </c:pt>
                <c:pt idx="1">
                  <c:v>1.6040582656860352</c:v>
                </c:pt>
              </c:numCache>
            </c:numRef>
          </c:yVal>
          <c:smooth val="1"/>
          <c:extLst>
            <c:ext xmlns:c16="http://schemas.microsoft.com/office/drawing/2014/chart" uri="{C3380CC4-5D6E-409C-BE32-E72D297353CC}">
              <c16:uniqueId val="{00000001-57DB-4107-B861-C3BF4B098AFF}"/>
            </c:ext>
          </c:extLst>
        </c:ser>
        <c:ser>
          <c:idx val="2"/>
          <c:order val="2"/>
          <c:tx>
            <c:v>Poverty headcount in 2001</c:v>
          </c:tx>
          <c:spPr>
            <a:ln w="22225" cap="rnd">
              <a:solidFill>
                <a:schemeClr val="accent3"/>
              </a:solidFill>
              <a:round/>
            </a:ln>
            <a:effectLst/>
          </c:spPr>
          <c:marker>
            <c:symbol val="none"/>
          </c:marker>
          <c:xVal>
            <c:numRef>
              <c:f>'Figure 8'!$K$10:$K$11</c:f>
              <c:numCache>
                <c:formatCode>General</c:formatCode>
                <c:ptCount val="2"/>
                <c:pt idx="0">
                  <c:v>0.2601</c:v>
                </c:pt>
                <c:pt idx="1">
                  <c:v>0.2601</c:v>
                </c:pt>
              </c:numCache>
            </c:numRef>
          </c:xVal>
          <c:yVal>
            <c:numRef>
              <c:f>'Figure 8'!$J$10:$J$11</c:f>
              <c:numCache>
                <c:formatCode>General</c:formatCode>
                <c:ptCount val="2"/>
                <c:pt idx="0">
                  <c:v>-1.5</c:v>
                </c:pt>
                <c:pt idx="1">
                  <c:v>2.5</c:v>
                </c:pt>
              </c:numCache>
            </c:numRef>
          </c:yVal>
          <c:smooth val="1"/>
          <c:extLst>
            <c:ext xmlns:c16="http://schemas.microsoft.com/office/drawing/2014/chart" uri="{C3380CC4-5D6E-409C-BE32-E72D297353CC}">
              <c16:uniqueId val="{00000002-57DB-4107-B861-C3BF4B098AFF}"/>
            </c:ext>
          </c:extLst>
        </c:ser>
        <c:ser>
          <c:idx val="3"/>
          <c:order val="3"/>
          <c:tx>
            <c:v>Poverty headcount in 2014</c:v>
          </c:tx>
          <c:spPr>
            <a:ln w="22225" cap="rnd">
              <a:solidFill>
                <a:schemeClr val="accent4"/>
              </a:solidFill>
              <a:round/>
            </a:ln>
            <a:effectLst/>
          </c:spPr>
          <c:marker>
            <c:symbol val="none"/>
          </c:marker>
          <c:xVal>
            <c:numRef>
              <c:f>'Figure 8'!$L$10:$L$11</c:f>
              <c:numCache>
                <c:formatCode>General</c:formatCode>
                <c:ptCount val="2"/>
                <c:pt idx="0">
                  <c:v>0.25969999999999999</c:v>
                </c:pt>
                <c:pt idx="1">
                  <c:v>0.25969999999999999</c:v>
                </c:pt>
              </c:numCache>
            </c:numRef>
          </c:xVal>
          <c:yVal>
            <c:numRef>
              <c:f>'Figure 8'!$J$10:$J$11</c:f>
              <c:numCache>
                <c:formatCode>General</c:formatCode>
                <c:ptCount val="2"/>
                <c:pt idx="0">
                  <c:v>-1.5</c:v>
                </c:pt>
                <c:pt idx="1">
                  <c:v>2.5</c:v>
                </c:pt>
              </c:numCache>
            </c:numRef>
          </c:yVal>
          <c:smooth val="1"/>
          <c:extLst>
            <c:ext xmlns:c16="http://schemas.microsoft.com/office/drawing/2014/chart" uri="{C3380CC4-5D6E-409C-BE32-E72D297353CC}">
              <c16:uniqueId val="{00000003-57DB-4107-B861-C3BF4B098AFF}"/>
            </c:ext>
          </c:extLst>
        </c:ser>
        <c:ser>
          <c:idx val="4"/>
          <c:order val="4"/>
          <c:tx>
            <c:v>Pro-poor growth rate</c:v>
          </c:tx>
          <c:spPr>
            <a:ln w="22225" cap="rnd">
              <a:solidFill>
                <a:schemeClr val="accent5"/>
              </a:solidFill>
              <a:round/>
            </a:ln>
            <a:effectLst/>
          </c:spPr>
          <c:marker>
            <c:symbol val="star"/>
            <c:size val="6"/>
            <c:spPr>
              <a:noFill/>
              <a:ln w="9525">
                <a:solidFill>
                  <a:schemeClr val="accent5"/>
                </a:solidFill>
                <a:round/>
              </a:ln>
              <a:effectLst/>
            </c:spPr>
          </c:marker>
          <c:xVal>
            <c:numRef>
              <c:f>'Figure 8'!$G$10:$H$10</c:f>
              <c:numCache>
                <c:formatCode>General</c:formatCode>
                <c:ptCount val="2"/>
                <c:pt idx="0">
                  <c:v>0</c:v>
                </c:pt>
                <c:pt idx="1">
                  <c:v>0.2601</c:v>
                </c:pt>
              </c:numCache>
            </c:numRef>
          </c:xVal>
          <c:yVal>
            <c:numRef>
              <c:f>'Figure 8'!$G$11:$H$11</c:f>
              <c:numCache>
                <c:formatCode>General</c:formatCode>
                <c:ptCount val="2"/>
                <c:pt idx="0">
                  <c:v>-0.69043391942977905</c:v>
                </c:pt>
                <c:pt idx="1">
                  <c:v>-0.69043391942977905</c:v>
                </c:pt>
              </c:numCache>
            </c:numRef>
          </c:yVal>
          <c:smooth val="1"/>
          <c:extLst>
            <c:ext xmlns:c16="http://schemas.microsoft.com/office/drawing/2014/chart" uri="{C3380CC4-5D6E-409C-BE32-E72D297353CC}">
              <c16:uniqueId val="{00000004-57DB-4107-B861-C3BF4B098AFF}"/>
            </c:ext>
          </c:extLst>
        </c:ser>
        <c:dLbls>
          <c:showLegendKey val="0"/>
          <c:showVal val="0"/>
          <c:showCatName val="0"/>
          <c:showSerName val="0"/>
          <c:showPercent val="0"/>
          <c:showBubbleSize val="0"/>
        </c:dLbls>
        <c:axId val="724970560"/>
        <c:axId val="724976792"/>
      </c:scatterChart>
      <c:valAx>
        <c:axId val="724970560"/>
        <c:scaling>
          <c:orientation val="minMax"/>
          <c:max val="1"/>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deciles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CH"/>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en-CH"/>
          </a:p>
        </c:txPr>
        <c:crossAx val="724976792"/>
        <c:crosses val="autoZero"/>
        <c:crossBetween val="midCat"/>
        <c:majorUnit val="0.1"/>
      </c:valAx>
      <c:valAx>
        <c:axId val="724976792"/>
        <c:scaling>
          <c:orientation val="minMax"/>
          <c:max val="2.5"/>
          <c:min val="-1.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600" b="0" i="0" cap="all" baseline="0">
                    <a:effectLst/>
                  </a:rPr>
                  <a:t>Average annual growth </a:t>
                </a:r>
                <a:endParaRPr lang="en-US" sz="600">
                  <a:effectLst/>
                </a:endParaRP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7249705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sz="1200" b="1" i="0" cap="all" baseline="0">
                <a:effectLst/>
              </a:rPr>
              <a:t>Growth incidence Curve of MAURITANIA from 2000 to 2014</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CH"/>
        </a:p>
      </c:txPr>
    </c:title>
    <c:autoTitleDeleted val="0"/>
    <c:plotArea>
      <c:layout/>
      <c:scatterChart>
        <c:scatterStyle val="smoothMarker"/>
        <c:varyColors val="0"/>
        <c:ser>
          <c:idx val="0"/>
          <c:order val="0"/>
          <c:tx>
            <c:v>GIC</c:v>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xVal>
            <c:strLit>
              <c:ptCount val="10"/>
            </c:strLit>
          </c:xVal>
          <c:yVal>
            <c:numLit>
              <c:formatCode>General</c:formatCode>
              <c:ptCount val="10"/>
            </c:numLit>
          </c:yVal>
          <c:smooth val="1"/>
          <c:extLst>
            <c:ext xmlns:c16="http://schemas.microsoft.com/office/drawing/2014/chart" uri="{C3380CC4-5D6E-409C-BE32-E72D297353CC}">
              <c16:uniqueId val="{00000000-DA93-4456-81BA-A81E678B5DA8}"/>
            </c:ext>
          </c:extLst>
        </c:ser>
        <c:ser>
          <c:idx val="1"/>
          <c:order val="1"/>
          <c:tx>
            <c:v>AGR</c:v>
          </c:tx>
          <c:spPr>
            <a:ln w="22225" cap="rnd">
              <a:solidFill>
                <a:schemeClr val="accent2"/>
              </a:solidFill>
              <a:round/>
            </a:ln>
            <a:effectLst/>
          </c:spPr>
          <c:marker>
            <c:symbol val="none"/>
          </c:marker>
          <c:xVal>
            <c:strLit>
              <c:ptCount val="2"/>
            </c:strLit>
          </c:xVal>
          <c:yVal>
            <c:numLit>
              <c:formatCode>General</c:formatCode>
              <c:ptCount val="2"/>
            </c:numLit>
          </c:yVal>
          <c:smooth val="1"/>
          <c:extLst>
            <c:ext xmlns:c16="http://schemas.microsoft.com/office/drawing/2014/chart" uri="{C3380CC4-5D6E-409C-BE32-E72D297353CC}">
              <c16:uniqueId val="{00000001-DA93-4456-81BA-A81E678B5DA8}"/>
            </c:ext>
          </c:extLst>
        </c:ser>
        <c:ser>
          <c:idx val="2"/>
          <c:order val="2"/>
          <c:tx>
            <c:v>P0 in 2000</c:v>
          </c:tx>
          <c:spPr>
            <a:ln w="22225" cap="rnd">
              <a:solidFill>
                <a:schemeClr val="accent3"/>
              </a:solidFill>
              <a:round/>
            </a:ln>
            <a:effectLst/>
          </c:spPr>
          <c:marker>
            <c:symbol val="none"/>
          </c:marker>
          <c:xVal>
            <c:strLit>
              <c:ptCount val="2"/>
            </c:strLit>
          </c:xVal>
          <c:yVal>
            <c:numLit>
              <c:formatCode>General</c:formatCode>
              <c:ptCount val="2"/>
            </c:numLit>
          </c:yVal>
          <c:smooth val="1"/>
          <c:extLst>
            <c:ext xmlns:c16="http://schemas.microsoft.com/office/drawing/2014/chart" uri="{C3380CC4-5D6E-409C-BE32-E72D297353CC}">
              <c16:uniqueId val="{00000002-DA93-4456-81BA-A81E678B5DA8}"/>
            </c:ext>
          </c:extLst>
        </c:ser>
        <c:ser>
          <c:idx val="3"/>
          <c:order val="3"/>
          <c:tx>
            <c:v>P0 in 2014</c:v>
          </c:tx>
          <c:spPr>
            <a:ln w="22225" cap="rnd">
              <a:solidFill>
                <a:schemeClr val="accent4"/>
              </a:solidFill>
              <a:round/>
            </a:ln>
            <a:effectLst/>
          </c:spPr>
          <c:marker>
            <c:symbol val="none"/>
          </c:marker>
          <c:xVal>
            <c:strLit>
              <c:ptCount val="2"/>
            </c:strLit>
          </c:xVal>
          <c:yVal>
            <c:numLit>
              <c:formatCode>General</c:formatCode>
              <c:ptCount val="2"/>
            </c:numLit>
          </c:yVal>
          <c:smooth val="1"/>
          <c:extLst>
            <c:ext xmlns:c16="http://schemas.microsoft.com/office/drawing/2014/chart" uri="{C3380CC4-5D6E-409C-BE32-E72D297353CC}">
              <c16:uniqueId val="{00000003-DA93-4456-81BA-A81E678B5DA8}"/>
            </c:ext>
          </c:extLst>
        </c:ser>
        <c:ser>
          <c:idx val="4"/>
          <c:order val="4"/>
          <c:tx>
            <c:v>PPGR</c:v>
          </c:tx>
          <c:spPr>
            <a:ln w="22225" cap="rnd">
              <a:solidFill>
                <a:schemeClr val="accent5"/>
              </a:solidFill>
              <a:round/>
            </a:ln>
            <a:effectLst/>
          </c:spPr>
          <c:marker>
            <c:symbol val="star"/>
            <c:size val="6"/>
            <c:spPr>
              <a:noFill/>
              <a:ln w="9525">
                <a:solidFill>
                  <a:schemeClr val="accent5"/>
                </a:solidFill>
                <a:round/>
              </a:ln>
              <a:effectLst/>
            </c:spPr>
          </c:marker>
          <c:xVal>
            <c:strLit>
              <c:ptCount val="2"/>
            </c:strLit>
          </c:xVal>
          <c:yVal>
            <c:numLit>
              <c:formatCode>General</c:formatCode>
              <c:ptCount val="2"/>
            </c:numLit>
          </c:yVal>
          <c:smooth val="1"/>
          <c:extLst>
            <c:ext xmlns:c16="http://schemas.microsoft.com/office/drawing/2014/chart" uri="{C3380CC4-5D6E-409C-BE32-E72D297353CC}">
              <c16:uniqueId val="{00000004-DA93-4456-81BA-A81E678B5DA8}"/>
            </c:ext>
          </c:extLst>
        </c:ser>
        <c:dLbls>
          <c:showLegendKey val="0"/>
          <c:showVal val="0"/>
          <c:showCatName val="0"/>
          <c:showSerName val="0"/>
          <c:showPercent val="0"/>
          <c:showBubbleSize val="0"/>
        </c:dLbls>
        <c:axId val="724970560"/>
        <c:axId val="724976792"/>
      </c:scatterChart>
      <c:valAx>
        <c:axId val="724970560"/>
        <c:scaling>
          <c:orientation val="minMax"/>
          <c:max val="1"/>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deciles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en-CH"/>
          </a:p>
        </c:txPr>
        <c:crossAx val="724976792"/>
        <c:crosses val="autoZero"/>
        <c:crossBetween val="midCat"/>
        <c:majorUnit val="0.1"/>
      </c:valAx>
      <c:valAx>
        <c:axId val="724976792"/>
        <c:scaling>
          <c:orientation val="minMax"/>
          <c:max val="3.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600" b="0" i="0" cap="all" baseline="0">
                    <a:effectLst/>
                  </a:rPr>
                  <a:t>Average annual growth in percent</a:t>
                </a:r>
                <a:endParaRPr lang="en-US" sz="600">
                  <a:effectLst/>
                </a:endParaRP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72497056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sz="1200" b="1" i="0" cap="all" baseline="0">
                <a:effectLst/>
              </a:rPr>
              <a:t>(B) Madagascar, 2001-2012 </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CH"/>
        </a:p>
      </c:txPr>
    </c:title>
    <c:autoTitleDeleted val="0"/>
    <c:plotArea>
      <c:layout/>
      <c:scatterChart>
        <c:scatterStyle val="smoothMarker"/>
        <c:varyColors val="0"/>
        <c:ser>
          <c:idx val="0"/>
          <c:order val="0"/>
          <c:tx>
            <c:v>Growth Incidence Curve</c:v>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xVal>
            <c:numRef>
              <c:f>'Figure 9'!$G$3:$P$3</c:f>
              <c:numCache>
                <c:formatCode>0%</c:formatCode>
                <c:ptCount val="10"/>
                <c:pt idx="0">
                  <c:v>0.05</c:v>
                </c:pt>
                <c:pt idx="1">
                  <c:v>0.15</c:v>
                </c:pt>
                <c:pt idx="2">
                  <c:v>0.25</c:v>
                </c:pt>
                <c:pt idx="3">
                  <c:v>0.35</c:v>
                </c:pt>
                <c:pt idx="4">
                  <c:v>0.45</c:v>
                </c:pt>
                <c:pt idx="5">
                  <c:v>0.55000000000000004</c:v>
                </c:pt>
                <c:pt idx="6">
                  <c:v>0.65</c:v>
                </c:pt>
                <c:pt idx="7">
                  <c:v>0.75</c:v>
                </c:pt>
                <c:pt idx="8">
                  <c:v>0.85</c:v>
                </c:pt>
                <c:pt idx="9">
                  <c:v>0.95</c:v>
                </c:pt>
              </c:numCache>
            </c:numRef>
          </c:xVal>
          <c:yVal>
            <c:numRef>
              <c:f>'Figure 9'!$G$14:$P$14</c:f>
              <c:numCache>
                <c:formatCode>General</c:formatCode>
                <c:ptCount val="10"/>
                <c:pt idx="0">
                  <c:v>-0.91593468189239502</c:v>
                </c:pt>
                <c:pt idx="1">
                  <c:v>-0.41248956322669983</c:v>
                </c:pt>
                <c:pt idx="2">
                  <c:v>-0.45150420069694519</c:v>
                </c:pt>
                <c:pt idx="3">
                  <c:v>-0.64655333757400513</c:v>
                </c:pt>
                <c:pt idx="4">
                  <c:v>-0.90011608600616455</c:v>
                </c:pt>
                <c:pt idx="5">
                  <c:v>-1.2835407257080078</c:v>
                </c:pt>
                <c:pt idx="6">
                  <c:v>-1.7477422952651978</c:v>
                </c:pt>
                <c:pt idx="7">
                  <c:v>-2.0953235626220703</c:v>
                </c:pt>
                <c:pt idx="8">
                  <c:v>-2.5788617134094238</c:v>
                </c:pt>
                <c:pt idx="9">
                  <c:v>-2.8615767955780029</c:v>
                </c:pt>
              </c:numCache>
            </c:numRef>
          </c:yVal>
          <c:smooth val="1"/>
          <c:extLst>
            <c:ext xmlns:c16="http://schemas.microsoft.com/office/drawing/2014/chart" uri="{C3380CC4-5D6E-409C-BE32-E72D297353CC}">
              <c16:uniqueId val="{00000000-427A-4DFE-9F8B-147110603FBF}"/>
            </c:ext>
          </c:extLst>
        </c:ser>
        <c:ser>
          <c:idx val="1"/>
          <c:order val="1"/>
          <c:tx>
            <c:v>Average Growth Rate</c:v>
          </c:tx>
          <c:spPr>
            <a:ln w="22225" cap="rnd">
              <a:solidFill>
                <a:schemeClr val="accent2"/>
              </a:solidFill>
              <a:round/>
            </a:ln>
            <a:effectLst/>
          </c:spPr>
          <c:marker>
            <c:symbol val="none"/>
          </c:marker>
          <c:xVal>
            <c:numRef>
              <c:f>'Figure 9'!$G$4:$H$4</c:f>
              <c:numCache>
                <c:formatCode>General</c:formatCode>
                <c:ptCount val="2"/>
                <c:pt idx="0">
                  <c:v>0</c:v>
                </c:pt>
                <c:pt idx="1">
                  <c:v>1</c:v>
                </c:pt>
              </c:numCache>
            </c:numRef>
          </c:xVal>
          <c:yVal>
            <c:numRef>
              <c:f>'Figure 9'!$G$15:$H$15</c:f>
              <c:numCache>
                <c:formatCode>General</c:formatCode>
                <c:ptCount val="2"/>
                <c:pt idx="0">
                  <c:v>-2.0644946098327637</c:v>
                </c:pt>
                <c:pt idx="1">
                  <c:v>-2.0644946098327637</c:v>
                </c:pt>
              </c:numCache>
            </c:numRef>
          </c:yVal>
          <c:smooth val="1"/>
          <c:extLst>
            <c:ext xmlns:c16="http://schemas.microsoft.com/office/drawing/2014/chart" uri="{C3380CC4-5D6E-409C-BE32-E72D297353CC}">
              <c16:uniqueId val="{00000001-427A-4DFE-9F8B-147110603FBF}"/>
            </c:ext>
          </c:extLst>
        </c:ser>
        <c:ser>
          <c:idx val="2"/>
          <c:order val="2"/>
          <c:tx>
            <c:v>Poverty headcount in 2001</c:v>
          </c:tx>
          <c:spPr>
            <a:ln w="22225" cap="rnd">
              <a:solidFill>
                <a:schemeClr val="accent3"/>
              </a:solidFill>
              <a:round/>
            </a:ln>
            <a:effectLst/>
          </c:spPr>
          <c:marker>
            <c:symbol val="none"/>
          </c:marker>
          <c:xVal>
            <c:numRef>
              <c:f>'Figure 9'!$K$17:$K$18</c:f>
              <c:numCache>
                <c:formatCode>General</c:formatCode>
                <c:ptCount val="2"/>
                <c:pt idx="0">
                  <c:v>0.68420000000000003</c:v>
                </c:pt>
                <c:pt idx="1">
                  <c:v>0.68420000000000003</c:v>
                </c:pt>
              </c:numCache>
            </c:numRef>
          </c:xVal>
          <c:yVal>
            <c:numRef>
              <c:f>'Figure 9'!$J$17:$J$18</c:f>
              <c:numCache>
                <c:formatCode>General</c:formatCode>
                <c:ptCount val="2"/>
                <c:pt idx="0">
                  <c:v>0</c:v>
                </c:pt>
                <c:pt idx="1">
                  <c:v>-3</c:v>
                </c:pt>
              </c:numCache>
            </c:numRef>
          </c:yVal>
          <c:smooth val="1"/>
          <c:extLst>
            <c:ext xmlns:c16="http://schemas.microsoft.com/office/drawing/2014/chart" uri="{C3380CC4-5D6E-409C-BE32-E72D297353CC}">
              <c16:uniqueId val="{00000002-427A-4DFE-9F8B-147110603FBF}"/>
            </c:ext>
          </c:extLst>
        </c:ser>
        <c:ser>
          <c:idx val="3"/>
          <c:order val="3"/>
          <c:tx>
            <c:v>Poverty headcount in 2012</c:v>
          </c:tx>
          <c:spPr>
            <a:ln w="22225" cap="rnd">
              <a:solidFill>
                <a:schemeClr val="accent4"/>
              </a:solidFill>
              <a:round/>
            </a:ln>
            <a:effectLst/>
          </c:spPr>
          <c:marker>
            <c:symbol val="none"/>
          </c:marker>
          <c:xVal>
            <c:numRef>
              <c:f>'Figure 9'!$L$17:$L$18</c:f>
              <c:numCache>
                <c:formatCode>General</c:formatCode>
                <c:ptCount val="2"/>
                <c:pt idx="0">
                  <c:v>0.77410000000000001</c:v>
                </c:pt>
                <c:pt idx="1">
                  <c:v>0.77410000000000001</c:v>
                </c:pt>
              </c:numCache>
            </c:numRef>
          </c:xVal>
          <c:yVal>
            <c:numRef>
              <c:f>'Figure 9'!$J$17:$J$18</c:f>
              <c:numCache>
                <c:formatCode>General</c:formatCode>
                <c:ptCount val="2"/>
                <c:pt idx="0">
                  <c:v>0</c:v>
                </c:pt>
                <c:pt idx="1">
                  <c:v>-3</c:v>
                </c:pt>
              </c:numCache>
            </c:numRef>
          </c:yVal>
          <c:smooth val="1"/>
          <c:extLst>
            <c:ext xmlns:c16="http://schemas.microsoft.com/office/drawing/2014/chart" uri="{C3380CC4-5D6E-409C-BE32-E72D297353CC}">
              <c16:uniqueId val="{00000003-427A-4DFE-9F8B-147110603FBF}"/>
            </c:ext>
          </c:extLst>
        </c:ser>
        <c:ser>
          <c:idx val="4"/>
          <c:order val="4"/>
          <c:tx>
            <c:v>Pro-poor growth rate</c:v>
          </c:tx>
          <c:spPr>
            <a:ln w="22225" cap="rnd">
              <a:solidFill>
                <a:schemeClr val="accent5"/>
              </a:solidFill>
              <a:round/>
            </a:ln>
            <a:effectLst/>
          </c:spPr>
          <c:marker>
            <c:symbol val="star"/>
            <c:size val="6"/>
            <c:spPr>
              <a:noFill/>
              <a:ln w="9525">
                <a:solidFill>
                  <a:schemeClr val="accent5"/>
                </a:solidFill>
                <a:round/>
              </a:ln>
              <a:effectLst/>
            </c:spPr>
          </c:marker>
          <c:xVal>
            <c:numRef>
              <c:f>'Figure 9'!$G$17:$H$17</c:f>
              <c:numCache>
                <c:formatCode>General</c:formatCode>
                <c:ptCount val="2"/>
                <c:pt idx="0">
                  <c:v>0</c:v>
                </c:pt>
                <c:pt idx="1">
                  <c:v>0.68420000000000003</c:v>
                </c:pt>
              </c:numCache>
            </c:numRef>
          </c:xVal>
          <c:yVal>
            <c:numRef>
              <c:f>'Figure 9'!$G$18:$H$18</c:f>
              <c:numCache>
                <c:formatCode>General</c:formatCode>
                <c:ptCount val="2"/>
                <c:pt idx="0">
                  <c:v>-0.88888305425643921</c:v>
                </c:pt>
                <c:pt idx="1">
                  <c:v>-0.88888305425643921</c:v>
                </c:pt>
              </c:numCache>
            </c:numRef>
          </c:yVal>
          <c:smooth val="1"/>
          <c:extLst>
            <c:ext xmlns:c16="http://schemas.microsoft.com/office/drawing/2014/chart" uri="{C3380CC4-5D6E-409C-BE32-E72D297353CC}">
              <c16:uniqueId val="{00000004-427A-4DFE-9F8B-147110603FBF}"/>
            </c:ext>
          </c:extLst>
        </c:ser>
        <c:dLbls>
          <c:showLegendKey val="0"/>
          <c:showVal val="0"/>
          <c:showCatName val="0"/>
          <c:showSerName val="0"/>
          <c:showPercent val="0"/>
          <c:showBubbleSize val="0"/>
        </c:dLbls>
        <c:axId val="725031240"/>
        <c:axId val="725023696"/>
      </c:scatterChart>
      <c:valAx>
        <c:axId val="725031240"/>
        <c:scaling>
          <c:orientation val="minMax"/>
          <c:max val="1"/>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deciles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CH"/>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en-CH"/>
          </a:p>
        </c:txPr>
        <c:crossAx val="725023696"/>
        <c:crosses val="autoZero"/>
        <c:crossBetween val="midCat"/>
        <c:majorUnit val="0.1"/>
      </c:valAx>
      <c:valAx>
        <c:axId val="725023696"/>
        <c:scaling>
          <c:orientation val="minMax"/>
          <c:min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600" b="0" i="0" cap="all" baseline="0">
                    <a:effectLst/>
                  </a:rPr>
                  <a:t>Average annual growth</a:t>
                </a:r>
                <a:endParaRPr lang="en-US" sz="600">
                  <a:effectLst/>
                </a:endParaRP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7250312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sz="1200" b="1" i="0" cap="all" baseline="0">
                <a:effectLst/>
              </a:rPr>
              <a:t>(A)Cote d'Ivoire, 2002-2015 </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CH"/>
        </a:p>
      </c:txPr>
    </c:title>
    <c:autoTitleDeleted val="0"/>
    <c:plotArea>
      <c:layout/>
      <c:scatterChart>
        <c:scatterStyle val="smoothMarker"/>
        <c:varyColors val="0"/>
        <c:ser>
          <c:idx val="0"/>
          <c:order val="0"/>
          <c:tx>
            <c:v>Growth Incidence Curve</c:v>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xVal>
            <c:numRef>
              <c:f>'Figure 9'!$G$3:$P$3</c:f>
              <c:numCache>
                <c:formatCode>0%</c:formatCode>
                <c:ptCount val="10"/>
                <c:pt idx="0">
                  <c:v>0.05</c:v>
                </c:pt>
                <c:pt idx="1">
                  <c:v>0.15</c:v>
                </c:pt>
                <c:pt idx="2">
                  <c:v>0.25</c:v>
                </c:pt>
                <c:pt idx="3">
                  <c:v>0.35</c:v>
                </c:pt>
                <c:pt idx="4">
                  <c:v>0.45</c:v>
                </c:pt>
                <c:pt idx="5">
                  <c:v>0.55000000000000004</c:v>
                </c:pt>
                <c:pt idx="6">
                  <c:v>0.65</c:v>
                </c:pt>
                <c:pt idx="7">
                  <c:v>0.75</c:v>
                </c:pt>
                <c:pt idx="8">
                  <c:v>0.85</c:v>
                </c:pt>
                <c:pt idx="9">
                  <c:v>0.95</c:v>
                </c:pt>
              </c:numCache>
            </c:numRef>
          </c:xVal>
          <c:yVal>
            <c:numRef>
              <c:f>'Figure 9'!$G$8:$P$8</c:f>
              <c:numCache>
                <c:formatCode>General</c:formatCode>
                <c:ptCount val="10"/>
                <c:pt idx="0">
                  <c:v>-1.0962997674942017</c:v>
                </c:pt>
                <c:pt idx="1">
                  <c:v>-0.77062994241714478</c:v>
                </c:pt>
                <c:pt idx="2">
                  <c:v>-0.76218825578689575</c:v>
                </c:pt>
                <c:pt idx="3">
                  <c:v>-0.62641876935958862</c:v>
                </c:pt>
                <c:pt idx="4">
                  <c:v>-0.33405342698097229</c:v>
                </c:pt>
                <c:pt idx="5">
                  <c:v>-0.15388049185276031</c:v>
                </c:pt>
                <c:pt idx="6">
                  <c:v>-5.4199334233999252E-2</c:v>
                </c:pt>
                <c:pt idx="7">
                  <c:v>-7.146754115819931E-2</c:v>
                </c:pt>
                <c:pt idx="8">
                  <c:v>-0.4042472243309021</c:v>
                </c:pt>
                <c:pt idx="9">
                  <c:v>-0.62281852960586548</c:v>
                </c:pt>
              </c:numCache>
            </c:numRef>
          </c:yVal>
          <c:smooth val="1"/>
          <c:extLst>
            <c:ext xmlns:c16="http://schemas.microsoft.com/office/drawing/2014/chart" uri="{C3380CC4-5D6E-409C-BE32-E72D297353CC}">
              <c16:uniqueId val="{00000000-54AA-41B8-9B23-6AC1FE4A2ABB}"/>
            </c:ext>
          </c:extLst>
        </c:ser>
        <c:ser>
          <c:idx val="1"/>
          <c:order val="1"/>
          <c:tx>
            <c:v>Average Growth Rate</c:v>
          </c:tx>
          <c:spPr>
            <a:ln w="22225" cap="rnd">
              <a:solidFill>
                <a:schemeClr val="accent2"/>
              </a:solidFill>
              <a:round/>
            </a:ln>
            <a:effectLst/>
          </c:spPr>
          <c:marker>
            <c:symbol val="none"/>
          </c:marker>
          <c:xVal>
            <c:numRef>
              <c:f>'Figure 9'!$G$4:$H$4</c:f>
              <c:numCache>
                <c:formatCode>General</c:formatCode>
                <c:ptCount val="2"/>
                <c:pt idx="0">
                  <c:v>0</c:v>
                </c:pt>
                <c:pt idx="1">
                  <c:v>1</c:v>
                </c:pt>
              </c:numCache>
            </c:numRef>
          </c:xVal>
          <c:yVal>
            <c:numRef>
              <c:f>'Figure 9'!$G$9:$H$9</c:f>
              <c:numCache>
                <c:formatCode>General</c:formatCode>
                <c:ptCount val="2"/>
                <c:pt idx="0">
                  <c:v>-0.43815112113952637</c:v>
                </c:pt>
                <c:pt idx="1">
                  <c:v>-0.43815112113952637</c:v>
                </c:pt>
              </c:numCache>
            </c:numRef>
          </c:yVal>
          <c:smooth val="1"/>
          <c:extLst>
            <c:ext xmlns:c16="http://schemas.microsoft.com/office/drawing/2014/chart" uri="{C3380CC4-5D6E-409C-BE32-E72D297353CC}">
              <c16:uniqueId val="{00000001-54AA-41B8-9B23-6AC1FE4A2ABB}"/>
            </c:ext>
          </c:extLst>
        </c:ser>
        <c:ser>
          <c:idx val="2"/>
          <c:order val="2"/>
          <c:tx>
            <c:v>Poverty headcount in 2002</c:v>
          </c:tx>
          <c:spPr>
            <a:ln w="22225" cap="rnd">
              <a:solidFill>
                <a:schemeClr val="accent3"/>
              </a:solidFill>
              <a:round/>
            </a:ln>
            <a:effectLst/>
          </c:spPr>
          <c:marker>
            <c:symbol val="none"/>
          </c:marker>
          <c:xVal>
            <c:numRef>
              <c:f>'Figure 9'!$K$11:$K$12</c:f>
              <c:numCache>
                <c:formatCode>General</c:formatCode>
                <c:ptCount val="2"/>
                <c:pt idx="0">
                  <c:v>0.24379999999999999</c:v>
                </c:pt>
                <c:pt idx="1">
                  <c:v>0.24379999999999999</c:v>
                </c:pt>
              </c:numCache>
            </c:numRef>
          </c:xVal>
          <c:yVal>
            <c:numRef>
              <c:f>'Figure 9'!$J$11:$J$12</c:f>
              <c:numCache>
                <c:formatCode>General</c:formatCode>
                <c:ptCount val="2"/>
                <c:pt idx="0">
                  <c:v>-2</c:v>
                </c:pt>
                <c:pt idx="1">
                  <c:v>0</c:v>
                </c:pt>
              </c:numCache>
            </c:numRef>
          </c:yVal>
          <c:smooth val="1"/>
          <c:extLst>
            <c:ext xmlns:c16="http://schemas.microsoft.com/office/drawing/2014/chart" uri="{C3380CC4-5D6E-409C-BE32-E72D297353CC}">
              <c16:uniqueId val="{00000002-54AA-41B8-9B23-6AC1FE4A2ABB}"/>
            </c:ext>
          </c:extLst>
        </c:ser>
        <c:ser>
          <c:idx val="3"/>
          <c:order val="3"/>
          <c:tx>
            <c:v>Poverty headcount in 2015</c:v>
          </c:tx>
          <c:spPr>
            <a:ln w="22225" cap="rnd">
              <a:solidFill>
                <a:schemeClr val="accent4"/>
              </a:solidFill>
              <a:round/>
            </a:ln>
            <a:effectLst/>
          </c:spPr>
          <c:marker>
            <c:symbol val="none"/>
          </c:marker>
          <c:xVal>
            <c:numRef>
              <c:f>'Figure 9'!$L$11:$L$12</c:f>
              <c:numCache>
                <c:formatCode>General</c:formatCode>
                <c:ptCount val="2"/>
                <c:pt idx="0">
                  <c:v>0.29830000000000001</c:v>
                </c:pt>
                <c:pt idx="1">
                  <c:v>0.29830000000000001</c:v>
                </c:pt>
              </c:numCache>
            </c:numRef>
          </c:xVal>
          <c:yVal>
            <c:numRef>
              <c:f>'Figure 9'!$J$11:$J$12</c:f>
              <c:numCache>
                <c:formatCode>General</c:formatCode>
                <c:ptCount val="2"/>
                <c:pt idx="0">
                  <c:v>-2</c:v>
                </c:pt>
                <c:pt idx="1">
                  <c:v>0</c:v>
                </c:pt>
              </c:numCache>
            </c:numRef>
          </c:yVal>
          <c:smooth val="1"/>
          <c:extLst>
            <c:ext xmlns:c16="http://schemas.microsoft.com/office/drawing/2014/chart" uri="{C3380CC4-5D6E-409C-BE32-E72D297353CC}">
              <c16:uniqueId val="{00000003-54AA-41B8-9B23-6AC1FE4A2ABB}"/>
            </c:ext>
          </c:extLst>
        </c:ser>
        <c:ser>
          <c:idx val="4"/>
          <c:order val="4"/>
          <c:tx>
            <c:v>Pro-poor growth rate</c:v>
          </c:tx>
          <c:spPr>
            <a:ln w="22225" cap="rnd">
              <a:solidFill>
                <a:schemeClr val="accent5"/>
              </a:solidFill>
              <a:round/>
            </a:ln>
            <a:effectLst/>
          </c:spPr>
          <c:marker>
            <c:symbol val="star"/>
            <c:size val="6"/>
            <c:spPr>
              <a:noFill/>
              <a:ln w="9525">
                <a:solidFill>
                  <a:schemeClr val="accent5"/>
                </a:solidFill>
                <a:round/>
              </a:ln>
              <a:effectLst/>
            </c:spPr>
          </c:marker>
          <c:xVal>
            <c:numRef>
              <c:f>'Figure 9'!$G$11:$H$11</c:f>
              <c:numCache>
                <c:formatCode>General</c:formatCode>
                <c:ptCount val="2"/>
                <c:pt idx="0">
                  <c:v>0</c:v>
                </c:pt>
                <c:pt idx="1">
                  <c:v>0.24379999999999999</c:v>
                </c:pt>
              </c:numCache>
            </c:numRef>
          </c:xVal>
          <c:yVal>
            <c:numRef>
              <c:f>'Figure 9'!$G$12:$H$12</c:f>
              <c:numCache>
                <c:formatCode>General</c:formatCode>
                <c:ptCount val="2"/>
                <c:pt idx="0">
                  <c:v>-0.90269404649734497</c:v>
                </c:pt>
                <c:pt idx="1">
                  <c:v>-0.90269404649734497</c:v>
                </c:pt>
              </c:numCache>
            </c:numRef>
          </c:yVal>
          <c:smooth val="1"/>
          <c:extLst>
            <c:ext xmlns:c16="http://schemas.microsoft.com/office/drawing/2014/chart" uri="{C3380CC4-5D6E-409C-BE32-E72D297353CC}">
              <c16:uniqueId val="{00000004-54AA-41B8-9B23-6AC1FE4A2ABB}"/>
            </c:ext>
          </c:extLst>
        </c:ser>
        <c:dLbls>
          <c:showLegendKey val="0"/>
          <c:showVal val="0"/>
          <c:showCatName val="0"/>
          <c:showSerName val="0"/>
          <c:showPercent val="0"/>
          <c:showBubbleSize val="0"/>
        </c:dLbls>
        <c:axId val="724970560"/>
        <c:axId val="724976792"/>
      </c:scatterChart>
      <c:valAx>
        <c:axId val="724970560"/>
        <c:scaling>
          <c:orientation val="minMax"/>
          <c:max val="1"/>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deciles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CH"/>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en-CH"/>
          </a:p>
        </c:txPr>
        <c:crossAx val="724976792"/>
        <c:crosses val="autoZero"/>
        <c:crossBetween val="midCat"/>
        <c:majorUnit val="0.1"/>
      </c:valAx>
      <c:valAx>
        <c:axId val="724976792"/>
        <c:scaling>
          <c:orientation val="minMax"/>
          <c:max val="0"/>
          <c:min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600" b="0" i="0" cap="all" baseline="0">
                    <a:effectLst/>
                  </a:rPr>
                  <a:t>Average annual growth </a:t>
                </a:r>
                <a:endParaRPr lang="en-US" sz="600">
                  <a:effectLst/>
                </a:endParaRP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724970560"/>
        <c:crosses val="autoZero"/>
        <c:crossBetween val="midCat"/>
      </c:valAx>
      <c:spPr>
        <a:noFill/>
        <a:ln>
          <a:noFill/>
        </a:ln>
        <a:effectLst/>
      </c:spPr>
    </c:plotArea>
    <c:legend>
      <c:legendPos val="b"/>
      <c:layout>
        <c:manualLayout>
          <c:xMode val="edge"/>
          <c:yMode val="edge"/>
          <c:x val="0.2149735871623642"/>
          <c:y val="0.75061907261592298"/>
          <c:w val="0.69157181301704385"/>
          <c:h val="0.218269816272965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1"/>
          <c:order val="1"/>
          <c:tx>
            <c:strRef>
              <c:f>'Figure 10'!$D$5</c:f>
              <c:strCache>
                <c:ptCount val="1"/>
                <c:pt idx="0">
                  <c:v>Average consumption per capita (dollars per month)</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'Figure 10'!$E$3:$I$3</c:f>
              <c:numCache>
                <c:formatCode>0</c:formatCode>
                <c:ptCount val="5"/>
                <c:pt idx="0">
                  <c:v>2003</c:v>
                </c:pt>
                <c:pt idx="1">
                  <c:v>2005</c:v>
                </c:pt>
                <c:pt idx="2">
                  <c:v>2007</c:v>
                </c:pt>
                <c:pt idx="3">
                  <c:v>2010</c:v>
                </c:pt>
                <c:pt idx="4">
                  <c:v>2015</c:v>
                </c:pt>
              </c:numCache>
            </c:numRef>
          </c:xVal>
          <c:yVal>
            <c:numRef>
              <c:f>'Figure 10'!$E$5:$I$5</c:f>
              <c:numCache>
                <c:formatCode>General</c:formatCode>
                <c:ptCount val="5"/>
                <c:pt idx="0">
                  <c:v>79.069999999999993</c:v>
                </c:pt>
                <c:pt idx="1">
                  <c:v>84.22</c:v>
                </c:pt>
                <c:pt idx="2">
                  <c:v>77.540000000000006</c:v>
                </c:pt>
                <c:pt idx="3">
                  <c:v>75.44</c:v>
                </c:pt>
                <c:pt idx="4">
                  <c:v>87.16</c:v>
                </c:pt>
              </c:numCache>
            </c:numRef>
          </c:yVal>
          <c:smooth val="1"/>
          <c:extLst>
            <c:ext xmlns:c16="http://schemas.microsoft.com/office/drawing/2014/chart" uri="{C3380CC4-5D6E-409C-BE32-E72D297353CC}">
              <c16:uniqueId val="{00000000-50C0-43DD-9A88-7F51811EF81C}"/>
            </c:ext>
          </c:extLst>
        </c:ser>
        <c:ser>
          <c:idx val="2"/>
          <c:order val="2"/>
          <c:tx>
            <c:strRef>
              <c:f>'Figure 10'!$D$6</c:f>
              <c:strCache>
                <c:ptCount val="1"/>
                <c:pt idx="0">
                  <c:v>Poverty headcount at poverty line of $1.9 per day (purchasing power parity; percentage)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'Figure 10'!$E$3:$I$3</c:f>
              <c:numCache>
                <c:formatCode>0</c:formatCode>
                <c:ptCount val="5"/>
                <c:pt idx="0">
                  <c:v>2003</c:v>
                </c:pt>
                <c:pt idx="1">
                  <c:v>2005</c:v>
                </c:pt>
                <c:pt idx="2">
                  <c:v>2007</c:v>
                </c:pt>
                <c:pt idx="3">
                  <c:v>2010</c:v>
                </c:pt>
                <c:pt idx="4">
                  <c:v>2015</c:v>
                </c:pt>
              </c:numCache>
            </c:numRef>
          </c:xVal>
          <c:yVal>
            <c:numRef>
              <c:f>'Figure 10'!$E$6:$I$6</c:f>
              <c:numCache>
                <c:formatCode>General</c:formatCode>
                <c:ptCount val="5"/>
                <c:pt idx="0">
                  <c:v>52.05</c:v>
                </c:pt>
                <c:pt idx="1">
                  <c:v>58.37</c:v>
                </c:pt>
                <c:pt idx="2">
                  <c:v>62.14</c:v>
                </c:pt>
                <c:pt idx="3">
                  <c:v>65.819999999999993</c:v>
                </c:pt>
                <c:pt idx="4">
                  <c:v>58.75</c:v>
                </c:pt>
              </c:numCache>
            </c:numRef>
          </c:yVal>
          <c:smooth val="1"/>
          <c:extLst>
            <c:ext xmlns:c16="http://schemas.microsoft.com/office/drawing/2014/chart" uri="{C3380CC4-5D6E-409C-BE32-E72D297353CC}">
              <c16:uniqueId val="{00000001-50C0-43DD-9A88-7F51811EF81C}"/>
            </c:ext>
          </c:extLst>
        </c:ser>
        <c:ser>
          <c:idx val="3"/>
          <c:order val="3"/>
          <c:tx>
            <c:strRef>
              <c:f>'Figure 10'!$D$7</c:f>
              <c:strCache>
                <c:ptCount val="1"/>
                <c:pt idx="0">
                  <c:v>Gini index</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'Figure 10'!$E$3:$I$3</c:f>
              <c:numCache>
                <c:formatCode>0</c:formatCode>
                <c:ptCount val="5"/>
                <c:pt idx="0">
                  <c:v>2003</c:v>
                </c:pt>
                <c:pt idx="1">
                  <c:v>2005</c:v>
                </c:pt>
                <c:pt idx="2">
                  <c:v>2007</c:v>
                </c:pt>
                <c:pt idx="3">
                  <c:v>2010</c:v>
                </c:pt>
                <c:pt idx="4">
                  <c:v>2015</c:v>
                </c:pt>
              </c:numCache>
            </c:numRef>
          </c:xVal>
          <c:yVal>
            <c:numRef>
              <c:f>'Figure 10'!$E$7:$I$7</c:f>
              <c:numCache>
                <c:formatCode>General</c:formatCode>
                <c:ptCount val="5"/>
                <c:pt idx="0">
                  <c:v>42.06</c:v>
                </c:pt>
                <c:pt idx="1">
                  <c:v>54.29</c:v>
                </c:pt>
                <c:pt idx="2">
                  <c:v>54.62</c:v>
                </c:pt>
                <c:pt idx="3">
                  <c:v>55.62</c:v>
                </c:pt>
                <c:pt idx="4">
                  <c:v>57.14</c:v>
                </c:pt>
              </c:numCache>
            </c:numRef>
          </c:yVal>
          <c:smooth val="1"/>
          <c:extLst>
            <c:ext xmlns:c16="http://schemas.microsoft.com/office/drawing/2014/chart" uri="{C3380CC4-5D6E-409C-BE32-E72D297353CC}">
              <c16:uniqueId val="{00000002-50C0-43DD-9A88-7F51811EF81C}"/>
            </c:ext>
          </c:extLst>
        </c:ser>
        <c:dLbls>
          <c:showLegendKey val="0"/>
          <c:showVal val="0"/>
          <c:showCatName val="0"/>
          <c:showSerName val="0"/>
          <c:showPercent val="0"/>
          <c:showBubbleSize val="0"/>
        </c:dLbls>
        <c:axId val="1325165696"/>
        <c:axId val="1325164712"/>
      </c:scatterChart>
      <c:scatterChart>
        <c:scatterStyle val="smoothMarker"/>
        <c:varyColors val="0"/>
        <c:ser>
          <c:idx val="0"/>
          <c:order val="0"/>
          <c:tx>
            <c:strRef>
              <c:f>'Figure 10'!$D$4</c:f>
              <c:strCache>
                <c:ptCount val="1"/>
                <c:pt idx="0">
                  <c:v>GDP per capita (constant 2010 dollars; right axis)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'Figure 10'!$E$3:$I$3</c:f>
              <c:numCache>
                <c:formatCode>0</c:formatCode>
                <c:ptCount val="5"/>
                <c:pt idx="0">
                  <c:v>2003</c:v>
                </c:pt>
                <c:pt idx="1">
                  <c:v>2005</c:v>
                </c:pt>
                <c:pt idx="2">
                  <c:v>2007</c:v>
                </c:pt>
                <c:pt idx="3">
                  <c:v>2010</c:v>
                </c:pt>
                <c:pt idx="4">
                  <c:v>2015</c:v>
                </c:pt>
              </c:numCache>
            </c:numRef>
          </c:xVal>
          <c:yVal>
            <c:numRef>
              <c:f>'Figure 10'!$E$4:$I$4</c:f>
              <c:numCache>
                <c:formatCode>General</c:formatCode>
                <c:ptCount val="5"/>
                <c:pt idx="0">
                  <c:v>1033.3108022269669</c:v>
                </c:pt>
                <c:pt idx="1">
                  <c:v>1126.0319364239583</c:v>
                </c:pt>
                <c:pt idx="2">
                  <c:v>1248.4184238816497</c:v>
                </c:pt>
                <c:pt idx="3">
                  <c:v>1489.4593058359342</c:v>
                </c:pt>
                <c:pt idx="4">
                  <c:v>1641.0133582911778</c:v>
                </c:pt>
              </c:numCache>
            </c:numRef>
          </c:yVal>
          <c:smooth val="1"/>
          <c:extLst>
            <c:ext xmlns:c16="http://schemas.microsoft.com/office/drawing/2014/chart" uri="{C3380CC4-5D6E-409C-BE32-E72D297353CC}">
              <c16:uniqueId val="{00000003-50C0-43DD-9A88-7F51811EF81C}"/>
            </c:ext>
          </c:extLst>
        </c:ser>
        <c:dLbls>
          <c:showLegendKey val="0"/>
          <c:showVal val="0"/>
          <c:showCatName val="0"/>
          <c:showSerName val="0"/>
          <c:showPercent val="0"/>
          <c:showBubbleSize val="0"/>
        </c:dLbls>
        <c:axId val="1446561768"/>
        <c:axId val="1447067872"/>
      </c:scatterChart>
      <c:valAx>
        <c:axId val="1325165696"/>
        <c:scaling>
          <c:orientation val="minMax"/>
          <c:max val="2015"/>
          <c:min val="2003"/>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325164712"/>
        <c:crosses val="autoZero"/>
        <c:crossBetween val="midCat"/>
        <c:majorUnit val="1"/>
        <c:minorUnit val="1"/>
      </c:valAx>
      <c:valAx>
        <c:axId val="1325164712"/>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325165696"/>
        <c:crossesAt val="2003"/>
        <c:crossBetween val="midCat"/>
      </c:valAx>
      <c:valAx>
        <c:axId val="14470678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446561768"/>
        <c:crosses val="max"/>
        <c:crossBetween val="midCat"/>
      </c:valAx>
      <c:valAx>
        <c:axId val="1446561768"/>
        <c:scaling>
          <c:orientation val="minMax"/>
        </c:scaling>
        <c:delete val="1"/>
        <c:axPos val="b"/>
        <c:numFmt formatCode="0" sourceLinked="1"/>
        <c:majorTickMark val="out"/>
        <c:minorTickMark val="none"/>
        <c:tickLblPos val="nextTo"/>
        <c:crossAx val="144706787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197142955280758E-2"/>
          <c:y val="9.3240853184795011E-2"/>
          <c:w val="0.86095346472484324"/>
          <c:h val="0.66178255882198656"/>
        </c:manualLayout>
      </c:layout>
      <c:barChart>
        <c:barDir val="col"/>
        <c:grouping val="stacked"/>
        <c:varyColors val="0"/>
        <c:ser>
          <c:idx val="1"/>
          <c:order val="0"/>
          <c:tx>
            <c:v>Manufactured goods</c:v>
          </c:tx>
          <c:spPr>
            <a:solidFill>
              <a:schemeClr val="bg1">
                <a:lumMod val="65000"/>
              </a:schemeClr>
            </a:solidFill>
            <a:ln>
              <a:noFill/>
            </a:ln>
            <a:effectLst/>
          </c:spPr>
          <c:invertIfNegative val="0"/>
          <c:cat>
            <c:strRef>
              <c:f>'Figure 11'!$G$9:$G$27</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strCache>
            </c:strRef>
          </c:cat>
          <c:val>
            <c:numRef>
              <c:f>'Figure 11'!$AA$9:$AA$27</c:f>
              <c:numCache>
                <c:formatCode>0</c:formatCode>
                <c:ptCount val="19"/>
                <c:pt idx="0">
                  <c:v>25.235921952000002</c:v>
                </c:pt>
                <c:pt idx="1">
                  <c:v>26.765618845000002</c:v>
                </c:pt>
                <c:pt idx="2">
                  <c:v>33.002482327999999</c:v>
                </c:pt>
                <c:pt idx="3">
                  <c:v>40.622570963000001</c:v>
                </c:pt>
                <c:pt idx="4">
                  <c:v>44.513209476</c:v>
                </c:pt>
                <c:pt idx="5">
                  <c:v>47.473168157000003</c:v>
                </c:pt>
                <c:pt idx="6">
                  <c:v>59.095312634000003</c:v>
                </c:pt>
                <c:pt idx="7">
                  <c:v>69.033710025999994</c:v>
                </c:pt>
                <c:pt idx="8">
                  <c:v>49.867274086999998</c:v>
                </c:pt>
                <c:pt idx="9">
                  <c:v>61.517831639000001</c:v>
                </c:pt>
                <c:pt idx="10">
                  <c:v>68.350747451999993</c:v>
                </c:pt>
                <c:pt idx="11">
                  <c:v>63.675482844999998</c:v>
                </c:pt>
                <c:pt idx="12">
                  <c:v>63.683221748999998</c:v>
                </c:pt>
                <c:pt idx="13">
                  <c:v>69.793725992999995</c:v>
                </c:pt>
                <c:pt idx="14">
                  <c:v>63.597458900999996</c:v>
                </c:pt>
                <c:pt idx="15">
                  <c:v>63.784702139000004</c:v>
                </c:pt>
                <c:pt idx="16">
                  <c:v>70.587495720999996</c:v>
                </c:pt>
                <c:pt idx="17">
                  <c:v>80.490417737000001</c:v>
                </c:pt>
                <c:pt idx="18">
                  <c:v>77.990781947000002</c:v>
                </c:pt>
              </c:numCache>
            </c:numRef>
          </c:val>
          <c:extLst>
            <c:ext xmlns:c16="http://schemas.microsoft.com/office/drawing/2014/chart" uri="{C3380CC4-5D6E-409C-BE32-E72D297353CC}">
              <c16:uniqueId val="{00000000-F47C-4E88-A0CB-6CDC5CCA701B}"/>
            </c:ext>
          </c:extLst>
        </c:ser>
        <c:ser>
          <c:idx val="0"/>
          <c:order val="1"/>
          <c:tx>
            <c:v>Non-fuel extractive commodities</c:v>
          </c:tx>
          <c:spPr>
            <a:solidFill>
              <a:schemeClr val="accent1"/>
            </a:solidFill>
            <a:ln>
              <a:noFill/>
            </a:ln>
            <a:effectLst/>
          </c:spPr>
          <c:invertIfNegative val="0"/>
          <c:cat>
            <c:strRef>
              <c:f>'Figure 11'!$G$9:$G$27</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strCache>
            </c:strRef>
          </c:cat>
          <c:val>
            <c:numRef>
              <c:f>'Figure 11'!$T$9:$T$27</c:f>
              <c:numCache>
                <c:formatCode>0</c:formatCode>
                <c:ptCount val="19"/>
                <c:pt idx="0">
                  <c:v>14.972955287999994</c:v>
                </c:pt>
                <c:pt idx="1">
                  <c:v>12.693138200999996</c:v>
                </c:pt>
                <c:pt idx="2">
                  <c:v>16.783701586000021</c:v>
                </c:pt>
                <c:pt idx="3">
                  <c:v>22.874622165000019</c:v>
                </c:pt>
                <c:pt idx="4">
                  <c:v>27.267850761000005</c:v>
                </c:pt>
                <c:pt idx="5">
                  <c:v>35.480724947999988</c:v>
                </c:pt>
                <c:pt idx="6">
                  <c:v>42.740684015999932</c:v>
                </c:pt>
                <c:pt idx="7">
                  <c:v>50.081692140999905</c:v>
                </c:pt>
                <c:pt idx="8">
                  <c:v>37.227219168999994</c:v>
                </c:pt>
                <c:pt idx="9">
                  <c:v>57.813159693999978</c:v>
                </c:pt>
                <c:pt idx="10">
                  <c:v>83.123232355000027</c:v>
                </c:pt>
                <c:pt idx="11">
                  <c:v>81.914011399999993</c:v>
                </c:pt>
                <c:pt idx="12">
                  <c:v>79.552907629999936</c:v>
                </c:pt>
                <c:pt idx="13">
                  <c:v>79.055346165000003</c:v>
                </c:pt>
                <c:pt idx="14">
                  <c:v>64.097601091999991</c:v>
                </c:pt>
                <c:pt idx="15">
                  <c:v>68.344500044</c:v>
                </c:pt>
                <c:pt idx="16">
                  <c:v>80.264830626999981</c:v>
                </c:pt>
                <c:pt idx="17">
                  <c:v>87.355385163000051</c:v>
                </c:pt>
                <c:pt idx="18">
                  <c:v>83.699469401999977</c:v>
                </c:pt>
              </c:numCache>
            </c:numRef>
          </c:val>
          <c:extLst>
            <c:ext xmlns:c16="http://schemas.microsoft.com/office/drawing/2014/chart" uri="{C3380CC4-5D6E-409C-BE32-E72D297353CC}">
              <c16:uniqueId val="{00000001-F47C-4E88-A0CB-6CDC5CCA701B}"/>
            </c:ext>
          </c:extLst>
        </c:ser>
        <c:ser>
          <c:idx val="2"/>
          <c:order val="2"/>
          <c:tx>
            <c:v>Agricultural commodities</c:v>
          </c:tx>
          <c:spPr>
            <a:solidFill>
              <a:schemeClr val="accent6"/>
            </a:solidFill>
            <a:ln>
              <a:noFill/>
            </a:ln>
            <a:effectLst/>
          </c:spPr>
          <c:invertIfNegative val="0"/>
          <c:cat>
            <c:strRef>
              <c:f>'Figure 11'!$G$9:$G$27</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strCache>
            </c:strRef>
          </c:cat>
          <c:val>
            <c:numRef>
              <c:f>'Figure 11'!$P$9:$P$27</c:f>
              <c:numCache>
                <c:formatCode>0</c:formatCode>
                <c:ptCount val="19"/>
                <c:pt idx="0">
                  <c:v>16.623343545999997</c:v>
                </c:pt>
                <c:pt idx="1">
                  <c:v>18.558468011000006</c:v>
                </c:pt>
                <c:pt idx="2">
                  <c:v>22.137419637000008</c:v>
                </c:pt>
                <c:pt idx="3">
                  <c:v>25.116808284000005</c:v>
                </c:pt>
                <c:pt idx="4">
                  <c:v>26.518207360000005</c:v>
                </c:pt>
                <c:pt idx="5">
                  <c:v>28.142462659999961</c:v>
                </c:pt>
                <c:pt idx="6">
                  <c:v>34.887491842000031</c:v>
                </c:pt>
                <c:pt idx="7">
                  <c:v>37.524715730999972</c:v>
                </c:pt>
                <c:pt idx="8">
                  <c:v>37.571354423000002</c:v>
                </c:pt>
                <c:pt idx="9">
                  <c:v>42.398492921999974</c:v>
                </c:pt>
                <c:pt idx="10">
                  <c:v>49.978440481000035</c:v>
                </c:pt>
                <c:pt idx="11">
                  <c:v>46.905213180000025</c:v>
                </c:pt>
                <c:pt idx="12">
                  <c:v>46.305927921000027</c:v>
                </c:pt>
                <c:pt idx="13">
                  <c:v>50.775418927999965</c:v>
                </c:pt>
                <c:pt idx="14">
                  <c:v>49.782291855999993</c:v>
                </c:pt>
                <c:pt idx="15">
                  <c:v>49.687130468999989</c:v>
                </c:pt>
                <c:pt idx="16">
                  <c:v>56.04754062300001</c:v>
                </c:pt>
                <c:pt idx="17">
                  <c:v>57.194879543000027</c:v>
                </c:pt>
                <c:pt idx="18">
                  <c:v>58.327239347999985</c:v>
                </c:pt>
              </c:numCache>
            </c:numRef>
          </c:val>
          <c:extLst>
            <c:ext xmlns:c16="http://schemas.microsoft.com/office/drawing/2014/chart" uri="{C3380CC4-5D6E-409C-BE32-E72D297353CC}">
              <c16:uniqueId val="{00000002-F47C-4E88-A0CB-6CDC5CCA701B}"/>
            </c:ext>
          </c:extLst>
        </c:ser>
        <c:ser>
          <c:idx val="4"/>
          <c:order val="3"/>
          <c:tx>
            <c:v>Fuel</c:v>
          </c:tx>
          <c:spPr>
            <a:solidFill>
              <a:schemeClr val="accent2">
                <a:lumMod val="60000"/>
                <a:lumOff val="40000"/>
              </a:schemeClr>
            </a:solidFill>
            <a:ln>
              <a:noFill/>
            </a:ln>
            <a:effectLst/>
          </c:spPr>
          <c:invertIfNegative val="0"/>
          <c:cat>
            <c:strRef>
              <c:f>'Figure 11'!$G$9:$G$27</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strCache>
            </c:strRef>
          </c:cat>
          <c:val>
            <c:numRef>
              <c:f>'Figure 11'!$N$9:$N$27</c:f>
              <c:numCache>
                <c:formatCode>0</c:formatCode>
                <c:ptCount val="19"/>
                <c:pt idx="0">
                  <c:v>62.655206523000004</c:v>
                </c:pt>
                <c:pt idx="1">
                  <c:v>62.621823112000001</c:v>
                </c:pt>
                <c:pt idx="2">
                  <c:v>83.145904294999994</c:v>
                </c:pt>
                <c:pt idx="3">
                  <c:v>119.976298532</c:v>
                </c:pt>
                <c:pt idx="4">
                  <c:v>171.57486342300001</c:v>
                </c:pt>
                <c:pt idx="5">
                  <c:v>214.14317504500002</c:v>
                </c:pt>
                <c:pt idx="6">
                  <c:v>245.193151441</c:v>
                </c:pt>
                <c:pt idx="7">
                  <c:v>337.19934787800003</c:v>
                </c:pt>
                <c:pt idx="8">
                  <c:v>208.886010091</c:v>
                </c:pt>
                <c:pt idx="9">
                  <c:v>281.28652902599998</c:v>
                </c:pt>
                <c:pt idx="10">
                  <c:v>333.72450352199996</c:v>
                </c:pt>
                <c:pt idx="11">
                  <c:v>357.62674942500001</c:v>
                </c:pt>
                <c:pt idx="12">
                  <c:v>312.58869858500003</c:v>
                </c:pt>
                <c:pt idx="13">
                  <c:v>274.292382938</c:v>
                </c:pt>
                <c:pt idx="14">
                  <c:v>145.97754071100002</c:v>
                </c:pt>
                <c:pt idx="15">
                  <c:v>109.566880946</c:v>
                </c:pt>
                <c:pt idx="16">
                  <c:v>154.001149051</c:v>
                </c:pt>
                <c:pt idx="17">
                  <c:v>193.398680872</c:v>
                </c:pt>
                <c:pt idx="18">
                  <c:v>181.73767125099999</c:v>
                </c:pt>
              </c:numCache>
            </c:numRef>
          </c:val>
          <c:extLst>
            <c:ext xmlns:c16="http://schemas.microsoft.com/office/drawing/2014/chart" uri="{C3380CC4-5D6E-409C-BE32-E72D297353CC}">
              <c16:uniqueId val="{00000003-F47C-4E88-A0CB-6CDC5CCA701B}"/>
            </c:ext>
          </c:extLst>
        </c:ser>
        <c:dLbls>
          <c:showLegendKey val="0"/>
          <c:showVal val="0"/>
          <c:showCatName val="0"/>
          <c:showSerName val="0"/>
          <c:showPercent val="0"/>
          <c:showBubbleSize val="0"/>
        </c:dLbls>
        <c:gapWidth val="150"/>
        <c:overlap val="100"/>
        <c:axId val="598254576"/>
        <c:axId val="598257200"/>
      </c:barChart>
      <c:lineChart>
        <c:grouping val="standard"/>
        <c:varyColors val="0"/>
        <c:ser>
          <c:idx val="5"/>
          <c:order val="5"/>
          <c:tx>
            <c:v>Intra-African exports</c:v>
          </c:tx>
          <c:spPr>
            <a:ln w="28575" cap="rnd">
              <a:solidFill>
                <a:schemeClr val="accent6"/>
              </a:solidFill>
              <a:round/>
            </a:ln>
            <a:effectLst/>
          </c:spPr>
          <c:marker>
            <c:symbol val="none"/>
          </c:marker>
          <c:cat>
            <c:strRef>
              <c:f>'Figure 11'!$G$9:$G$27</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strCache>
            </c:strRef>
          </c:cat>
          <c:val>
            <c:numRef>
              <c:f>'Figure 11'!$J$9:$J$27</c:f>
              <c:numCache>
                <c:formatCode>0</c:formatCode>
                <c:ptCount val="19"/>
                <c:pt idx="0">
                  <c:v>13.732285467000001</c:v>
                </c:pt>
                <c:pt idx="1">
                  <c:v>15.592710313</c:v>
                </c:pt>
                <c:pt idx="2">
                  <c:v>18.099952504000001</c:v>
                </c:pt>
                <c:pt idx="3">
                  <c:v>23.417135026</c:v>
                </c:pt>
                <c:pt idx="4">
                  <c:v>28.6173894</c:v>
                </c:pt>
                <c:pt idx="5">
                  <c:v>33.443827542000001</c:v>
                </c:pt>
                <c:pt idx="6">
                  <c:v>42.456124134999996</c:v>
                </c:pt>
                <c:pt idx="7">
                  <c:v>54.927284978000003</c:v>
                </c:pt>
                <c:pt idx="8">
                  <c:v>51.050035117999997</c:v>
                </c:pt>
                <c:pt idx="9">
                  <c:v>70.685308442999997</c:v>
                </c:pt>
                <c:pt idx="10">
                  <c:v>81.890475902999995</c:v>
                </c:pt>
                <c:pt idx="11">
                  <c:v>85.392955289</c:v>
                </c:pt>
                <c:pt idx="12">
                  <c:v>86.557918551</c:v>
                </c:pt>
                <c:pt idx="13">
                  <c:v>87.794678437000002</c:v>
                </c:pt>
                <c:pt idx="14">
                  <c:v>70.333864042999991</c:v>
                </c:pt>
                <c:pt idx="15">
                  <c:v>66.104307719999994</c:v>
                </c:pt>
                <c:pt idx="16">
                  <c:v>67.906793479000001</c:v>
                </c:pt>
                <c:pt idx="17">
                  <c:v>74.865220690000001</c:v>
                </c:pt>
                <c:pt idx="18">
                  <c:v>73.974245607</c:v>
                </c:pt>
              </c:numCache>
            </c:numRef>
          </c:val>
          <c:smooth val="0"/>
          <c:extLst>
            <c:ext xmlns:c16="http://schemas.microsoft.com/office/drawing/2014/chart" uri="{C3380CC4-5D6E-409C-BE32-E72D297353CC}">
              <c16:uniqueId val="{00000004-F47C-4E88-A0CB-6CDC5CCA701B}"/>
            </c:ext>
          </c:extLst>
        </c:ser>
        <c:dLbls>
          <c:showLegendKey val="0"/>
          <c:showVal val="0"/>
          <c:showCatName val="0"/>
          <c:showSerName val="0"/>
          <c:showPercent val="0"/>
          <c:showBubbleSize val="0"/>
        </c:dLbls>
        <c:marker val="1"/>
        <c:smooth val="0"/>
        <c:axId val="598254576"/>
        <c:axId val="598257200"/>
      </c:lineChart>
      <c:lineChart>
        <c:grouping val="standard"/>
        <c:varyColors val="0"/>
        <c:ser>
          <c:idx val="3"/>
          <c:order val="4"/>
          <c:tx>
            <c:v>Crude oil spot price (right axis)</c:v>
          </c:tx>
          <c:spPr>
            <a:ln w="28575" cap="rnd">
              <a:solidFill>
                <a:srgbClr val="FF0000"/>
              </a:solidFill>
              <a:prstDash val="sysDash"/>
              <a:round/>
            </a:ln>
            <a:effectLst/>
          </c:spPr>
          <c:marker>
            <c:symbol val="none"/>
          </c:marker>
          <c:cat>
            <c:strRef>
              <c:f>'Figure 11'!$G$9:$G$27</c:f>
              <c:strCach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strCache>
            </c:strRef>
          </c:cat>
          <c:val>
            <c:numRef>
              <c:f>'Figure 11'!$AE$9:$AE$27</c:f>
              <c:numCache>
                <c:formatCode>0</c:formatCode>
                <c:ptCount val="19"/>
                <c:pt idx="0">
                  <c:v>24.42</c:v>
                </c:pt>
                <c:pt idx="1">
                  <c:v>24.96</c:v>
                </c:pt>
                <c:pt idx="2">
                  <c:v>28.85</c:v>
                </c:pt>
                <c:pt idx="3">
                  <c:v>38.299999999999997</c:v>
                </c:pt>
                <c:pt idx="4">
                  <c:v>54.43</c:v>
                </c:pt>
                <c:pt idx="5">
                  <c:v>65.39</c:v>
                </c:pt>
                <c:pt idx="6">
                  <c:v>72.69</c:v>
                </c:pt>
                <c:pt idx="7">
                  <c:v>97.63</c:v>
                </c:pt>
                <c:pt idx="8">
                  <c:v>61.86</c:v>
                </c:pt>
                <c:pt idx="9">
                  <c:v>79.63</c:v>
                </c:pt>
                <c:pt idx="10">
                  <c:v>110.93</c:v>
                </c:pt>
                <c:pt idx="11">
                  <c:v>111.96</c:v>
                </c:pt>
                <c:pt idx="12">
                  <c:v>108.85</c:v>
                </c:pt>
                <c:pt idx="13">
                  <c:v>98.93</c:v>
                </c:pt>
                <c:pt idx="14">
                  <c:v>52.37</c:v>
                </c:pt>
                <c:pt idx="15">
                  <c:v>44.04</c:v>
                </c:pt>
                <c:pt idx="16">
                  <c:v>54.39</c:v>
                </c:pt>
                <c:pt idx="17">
                  <c:v>71.069999999999993</c:v>
                </c:pt>
                <c:pt idx="18">
                  <c:v>64.03</c:v>
                </c:pt>
              </c:numCache>
            </c:numRef>
          </c:val>
          <c:smooth val="0"/>
          <c:extLst>
            <c:ext xmlns:c16="http://schemas.microsoft.com/office/drawing/2014/chart" uri="{C3380CC4-5D6E-409C-BE32-E72D297353CC}">
              <c16:uniqueId val="{00000005-F47C-4E88-A0CB-6CDC5CCA701B}"/>
            </c:ext>
          </c:extLst>
        </c:ser>
        <c:dLbls>
          <c:showLegendKey val="0"/>
          <c:showVal val="0"/>
          <c:showCatName val="0"/>
          <c:showSerName val="0"/>
          <c:showPercent val="0"/>
          <c:showBubbleSize val="0"/>
        </c:dLbls>
        <c:marker val="1"/>
        <c:smooth val="0"/>
        <c:axId val="465165296"/>
        <c:axId val="465169560"/>
      </c:lineChart>
      <c:catAx>
        <c:axId val="598254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598257200"/>
        <c:crosses val="autoZero"/>
        <c:auto val="1"/>
        <c:lblAlgn val="ctr"/>
        <c:lblOffset val="100"/>
        <c:noMultiLvlLbl val="0"/>
      </c:catAx>
      <c:valAx>
        <c:axId val="598257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Billions</a:t>
                </a:r>
                <a:r>
                  <a:rPr lang="en-US" baseline="0"/>
                  <a:t> of dollars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598254576"/>
        <c:crosses val="autoZero"/>
        <c:crossBetween val="between"/>
      </c:valAx>
      <c:valAx>
        <c:axId val="46516956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Dollars</a:t>
                </a:r>
                <a:r>
                  <a:rPr lang="en-US" baseline="0"/>
                  <a:t> per barrel</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465165296"/>
        <c:crosses val="max"/>
        <c:crossBetween val="between"/>
      </c:valAx>
      <c:catAx>
        <c:axId val="465165296"/>
        <c:scaling>
          <c:orientation val="minMax"/>
        </c:scaling>
        <c:delete val="1"/>
        <c:axPos val="b"/>
        <c:numFmt formatCode="General" sourceLinked="1"/>
        <c:majorTickMark val="out"/>
        <c:minorTickMark val="none"/>
        <c:tickLblPos val="nextTo"/>
        <c:crossAx val="465169560"/>
        <c:crosses val="autoZero"/>
        <c:auto val="1"/>
        <c:lblAlgn val="ctr"/>
        <c:lblOffset val="100"/>
        <c:noMultiLvlLbl val="0"/>
      </c:catAx>
      <c:spPr>
        <a:noFill/>
        <a:ln>
          <a:noFill/>
        </a:ln>
        <a:effectLst/>
      </c:spPr>
    </c:plotArea>
    <c:legend>
      <c:legendPos val="b"/>
      <c:layout>
        <c:manualLayout>
          <c:xMode val="edge"/>
          <c:yMode val="edge"/>
          <c:x val="7.0862714786396205E-2"/>
          <c:y val="0.8256432533083734"/>
          <c:w val="0.85275579656543188"/>
          <c:h val="0.138913792289907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CH"/>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197142955280758E-2"/>
          <c:y val="9.3240853184795011E-2"/>
          <c:w val="0.86760571408943854"/>
          <c:h val="0.66178255882198656"/>
        </c:manualLayout>
      </c:layout>
      <c:barChart>
        <c:barDir val="col"/>
        <c:grouping val="stacked"/>
        <c:varyColors val="0"/>
        <c:ser>
          <c:idx val="1"/>
          <c:order val="0"/>
          <c:tx>
            <c:v>Manufactured goods</c:v>
          </c:tx>
          <c:spPr>
            <a:solidFill>
              <a:schemeClr val="bg1">
                <a:lumMod val="65000"/>
              </a:schemeClr>
            </a:solidFill>
            <a:ln>
              <a:noFill/>
            </a:ln>
            <a:effectLst/>
          </c:spPr>
          <c:invertIfNegative val="0"/>
          <c:cat>
            <c:strRef>
              <c:f>'Figure 12'!$G$8:$G$27</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'Figure 12'!$Z$8:$Z$27</c:f>
              <c:numCache>
                <c:formatCode>0</c:formatCode>
                <c:ptCount val="20"/>
                <c:pt idx="0">
                  <c:v>5.7368694949999997</c:v>
                </c:pt>
                <c:pt idx="1">
                  <c:v>5.7812875119999996</c:v>
                </c:pt>
                <c:pt idx="2">
                  <c:v>7.1240617359999998</c:v>
                </c:pt>
                <c:pt idx="3">
                  <c:v>7.9428240820000005</c:v>
                </c:pt>
                <c:pt idx="4">
                  <c:v>9.8716759950000004</c:v>
                </c:pt>
                <c:pt idx="5">
                  <c:v>11.201613534</c:v>
                </c:pt>
                <c:pt idx="6">
                  <c:v>12.980354139999999</c:v>
                </c:pt>
                <c:pt idx="7">
                  <c:v>17.166452874999997</c:v>
                </c:pt>
                <c:pt idx="8">
                  <c:v>22.591446746000003</c:v>
                </c:pt>
                <c:pt idx="9">
                  <c:v>20.830936093000002</c:v>
                </c:pt>
                <c:pt idx="10">
                  <c:v>31.172892759</c:v>
                </c:pt>
                <c:pt idx="11">
                  <c:v>35.524741554999999</c:v>
                </c:pt>
                <c:pt idx="12">
                  <c:v>36.094220811</c:v>
                </c:pt>
                <c:pt idx="13">
                  <c:v>38.162087299</c:v>
                </c:pt>
                <c:pt idx="14">
                  <c:v>36.165529059999997</c:v>
                </c:pt>
                <c:pt idx="15">
                  <c:v>32.830477156000001</c:v>
                </c:pt>
                <c:pt idx="16">
                  <c:v>29.638308611999999</c:v>
                </c:pt>
                <c:pt idx="17">
                  <c:v>30.570194286000003</c:v>
                </c:pt>
                <c:pt idx="18">
                  <c:v>32.700731515000001</c:v>
                </c:pt>
                <c:pt idx="19">
                  <c:v>31.916243896000001</c:v>
                </c:pt>
              </c:numCache>
            </c:numRef>
          </c:val>
          <c:extLst>
            <c:ext xmlns:c16="http://schemas.microsoft.com/office/drawing/2014/chart" uri="{C3380CC4-5D6E-409C-BE32-E72D297353CC}">
              <c16:uniqueId val="{00000000-DFF3-4C52-BAC3-7400B6D61F51}"/>
            </c:ext>
          </c:extLst>
        </c:ser>
        <c:ser>
          <c:idx val="0"/>
          <c:order val="1"/>
          <c:tx>
            <c:v>Non-fuel extractive commodities</c:v>
          </c:tx>
          <c:spPr>
            <a:solidFill>
              <a:schemeClr val="accent1"/>
            </a:solidFill>
            <a:ln>
              <a:noFill/>
            </a:ln>
            <a:effectLst/>
          </c:spPr>
          <c:invertIfNegative val="0"/>
          <c:cat>
            <c:strRef>
              <c:f>'Figure 12'!$G$8:$G$27</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'Figure 12'!$U$8:$U$27</c:f>
              <c:numCache>
                <c:formatCode>0</c:formatCode>
                <c:ptCount val="20"/>
                <c:pt idx="0">
                  <c:v>0.74318541899999957</c:v>
                </c:pt>
                <c:pt idx="1">
                  <c:v>0.72254894499999933</c:v>
                </c:pt>
                <c:pt idx="2">
                  <c:v>0.89158262800000054</c:v>
                </c:pt>
                <c:pt idx="3">
                  <c:v>0.88138141299999972</c:v>
                </c:pt>
                <c:pt idx="4">
                  <c:v>1.5107257940000007</c:v>
                </c:pt>
                <c:pt idx="5">
                  <c:v>2.4651050599999991</c:v>
                </c:pt>
                <c:pt idx="6">
                  <c:v>3.1178941210000009</c:v>
                </c:pt>
                <c:pt idx="7">
                  <c:v>4.5861769219999982</c:v>
                </c:pt>
                <c:pt idx="8">
                  <c:v>5.8439968789999988</c:v>
                </c:pt>
                <c:pt idx="9">
                  <c:v>4.9118470649999999</c:v>
                </c:pt>
                <c:pt idx="10">
                  <c:v>6.791569109999994</c:v>
                </c:pt>
                <c:pt idx="11">
                  <c:v>7.3403307580000003</c:v>
                </c:pt>
                <c:pt idx="12">
                  <c:v>8.1740061109999971</c:v>
                </c:pt>
                <c:pt idx="13">
                  <c:v>8.6049314129999956</c:v>
                </c:pt>
                <c:pt idx="14">
                  <c:v>8.8334574140000015</c:v>
                </c:pt>
                <c:pt idx="15">
                  <c:v>6.8909951320000005</c:v>
                </c:pt>
                <c:pt idx="16">
                  <c:v>7.4835203029999988</c:v>
                </c:pt>
                <c:pt idx="17">
                  <c:v>7.9689486909999978</c:v>
                </c:pt>
                <c:pt idx="18">
                  <c:v>8.0698711620000054</c:v>
                </c:pt>
                <c:pt idx="19">
                  <c:v>8.3304042560000013</c:v>
                </c:pt>
              </c:numCache>
            </c:numRef>
          </c:val>
          <c:extLst>
            <c:ext xmlns:c16="http://schemas.microsoft.com/office/drawing/2014/chart" uri="{C3380CC4-5D6E-409C-BE32-E72D297353CC}">
              <c16:uniqueId val="{00000001-DFF3-4C52-BAC3-7400B6D61F51}"/>
            </c:ext>
          </c:extLst>
        </c:ser>
        <c:ser>
          <c:idx val="2"/>
          <c:order val="2"/>
          <c:tx>
            <c:v>Agricultural commodities</c:v>
          </c:tx>
          <c:spPr>
            <a:solidFill>
              <a:schemeClr val="accent6"/>
            </a:solidFill>
            <a:ln>
              <a:noFill/>
            </a:ln>
            <a:effectLst/>
          </c:spPr>
          <c:invertIfNegative val="0"/>
          <c:cat>
            <c:strRef>
              <c:f>'Figure 12'!$G$8:$G$27</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'Figure 12'!$Q$8:$Q$27</c:f>
              <c:numCache>
                <c:formatCode>0</c:formatCode>
                <c:ptCount val="20"/>
                <c:pt idx="0">
                  <c:v>3.3515656530000006</c:v>
                </c:pt>
                <c:pt idx="1">
                  <c:v>3.5549779140000002</c:v>
                </c:pt>
                <c:pt idx="2">
                  <c:v>3.6621236220000002</c:v>
                </c:pt>
                <c:pt idx="3">
                  <c:v>4.3570171169999998</c:v>
                </c:pt>
                <c:pt idx="4">
                  <c:v>4.8129688960000001</c:v>
                </c:pt>
                <c:pt idx="5">
                  <c:v>5.1613944410000006</c:v>
                </c:pt>
                <c:pt idx="6">
                  <c:v>5.980954077999999</c:v>
                </c:pt>
                <c:pt idx="7">
                  <c:v>6.8069398940000001</c:v>
                </c:pt>
                <c:pt idx="8">
                  <c:v>8.8375069180000008</c:v>
                </c:pt>
                <c:pt idx="9">
                  <c:v>9.5600197000000016</c:v>
                </c:pt>
                <c:pt idx="10">
                  <c:v>12.663794041999999</c:v>
                </c:pt>
                <c:pt idx="11">
                  <c:v>14.958104291</c:v>
                </c:pt>
                <c:pt idx="12">
                  <c:v>15.157604943000001</c:v>
                </c:pt>
                <c:pt idx="13">
                  <c:v>15.965120649000001</c:v>
                </c:pt>
                <c:pt idx="14">
                  <c:v>15.462715572999997</c:v>
                </c:pt>
                <c:pt idx="15">
                  <c:v>14.258015090000001</c:v>
                </c:pt>
                <c:pt idx="16">
                  <c:v>14.671378281000003</c:v>
                </c:pt>
                <c:pt idx="17">
                  <c:v>15.575183148000004</c:v>
                </c:pt>
                <c:pt idx="18">
                  <c:v>15.9010459</c:v>
                </c:pt>
                <c:pt idx="19">
                  <c:v>15.897258050999998</c:v>
                </c:pt>
              </c:numCache>
            </c:numRef>
          </c:val>
          <c:extLst>
            <c:ext xmlns:c16="http://schemas.microsoft.com/office/drawing/2014/chart" uri="{C3380CC4-5D6E-409C-BE32-E72D297353CC}">
              <c16:uniqueId val="{00000002-DFF3-4C52-BAC3-7400B6D61F51}"/>
            </c:ext>
          </c:extLst>
        </c:ser>
        <c:ser>
          <c:idx val="4"/>
          <c:order val="3"/>
          <c:tx>
            <c:v>Fuel</c:v>
          </c:tx>
          <c:spPr>
            <a:solidFill>
              <a:schemeClr val="accent2">
                <a:lumMod val="60000"/>
                <a:lumOff val="40000"/>
              </a:schemeClr>
            </a:solidFill>
            <a:ln>
              <a:noFill/>
            </a:ln>
            <a:effectLst/>
          </c:spPr>
          <c:invertIfNegative val="0"/>
          <c:cat>
            <c:strRef>
              <c:f>'Figure 12'!$G$8:$G$27</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'Figure 12'!$O$8:$O$27</c:f>
              <c:numCache>
                <c:formatCode>0</c:formatCode>
                <c:ptCount val="20"/>
                <c:pt idx="0">
                  <c:v>3.7956627940000001</c:v>
                </c:pt>
                <c:pt idx="1">
                  <c:v>3.6018899259999997</c:v>
                </c:pt>
                <c:pt idx="2">
                  <c:v>3.6953780169999999</c:v>
                </c:pt>
                <c:pt idx="3">
                  <c:v>4.6411975750000005</c:v>
                </c:pt>
                <c:pt idx="4">
                  <c:v>7.1312945570000004</c:v>
                </c:pt>
                <c:pt idx="5">
                  <c:v>9.4467196839999996</c:v>
                </c:pt>
                <c:pt idx="6">
                  <c:v>11.293119591</c:v>
                </c:pt>
                <c:pt idx="7">
                  <c:v>13.765615379000002</c:v>
                </c:pt>
                <c:pt idx="8">
                  <c:v>17.431649756999999</c:v>
                </c:pt>
                <c:pt idx="9">
                  <c:v>15.578242739</c:v>
                </c:pt>
                <c:pt idx="10">
                  <c:v>19.880988772000002</c:v>
                </c:pt>
                <c:pt idx="11">
                  <c:v>23.950019430000001</c:v>
                </c:pt>
                <c:pt idx="12">
                  <c:v>25.722193359000002</c:v>
                </c:pt>
                <c:pt idx="13">
                  <c:v>23.499619674000002</c:v>
                </c:pt>
                <c:pt idx="14">
                  <c:v>27.131727632999997</c:v>
                </c:pt>
                <c:pt idx="15">
                  <c:v>15.987987091000001</c:v>
                </c:pt>
                <c:pt idx="16">
                  <c:v>13.990054469</c:v>
                </c:pt>
                <c:pt idx="17">
                  <c:v>13.707803237</c:v>
                </c:pt>
                <c:pt idx="18">
                  <c:v>18.102187571999998</c:v>
                </c:pt>
                <c:pt idx="19">
                  <c:v>17.767545436999999</c:v>
                </c:pt>
              </c:numCache>
            </c:numRef>
          </c:val>
          <c:extLst>
            <c:ext xmlns:c16="http://schemas.microsoft.com/office/drawing/2014/chart" uri="{C3380CC4-5D6E-409C-BE32-E72D297353CC}">
              <c16:uniqueId val="{00000003-DFF3-4C52-BAC3-7400B6D61F51}"/>
            </c:ext>
          </c:extLst>
        </c:ser>
        <c:dLbls>
          <c:showLegendKey val="0"/>
          <c:showVal val="0"/>
          <c:showCatName val="0"/>
          <c:showSerName val="0"/>
          <c:showPercent val="0"/>
          <c:showBubbleSize val="0"/>
        </c:dLbls>
        <c:gapWidth val="150"/>
        <c:overlap val="100"/>
        <c:axId val="598254576"/>
        <c:axId val="598257200"/>
      </c:barChart>
      <c:lineChart>
        <c:grouping val="standard"/>
        <c:varyColors val="0"/>
        <c:ser>
          <c:idx val="3"/>
          <c:order val="4"/>
          <c:tx>
            <c:v>Crude oil spot price ($/barrel)  - right axis</c:v>
          </c:tx>
          <c:spPr>
            <a:ln w="28575" cap="rnd">
              <a:solidFill>
                <a:srgbClr val="FF0000"/>
              </a:solidFill>
              <a:prstDash val="sysDash"/>
              <a:round/>
            </a:ln>
            <a:effectLst/>
          </c:spPr>
          <c:marker>
            <c:symbol val="none"/>
          </c:marker>
          <c:cat>
            <c:strRef>
              <c:f>'Figure 12'!$G$8:$G$27</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'Figure 12'!$AE$8:$AE$27</c:f>
              <c:numCache>
                <c:formatCode>General</c:formatCode>
                <c:ptCount val="20"/>
                <c:pt idx="0">
                  <c:v>28.27</c:v>
                </c:pt>
                <c:pt idx="1">
                  <c:v>24.42</c:v>
                </c:pt>
                <c:pt idx="2">
                  <c:v>24.96</c:v>
                </c:pt>
                <c:pt idx="3">
                  <c:v>28.85</c:v>
                </c:pt>
                <c:pt idx="4">
                  <c:v>38.299999999999997</c:v>
                </c:pt>
                <c:pt idx="5">
                  <c:v>54.43</c:v>
                </c:pt>
                <c:pt idx="6">
                  <c:v>65.39</c:v>
                </c:pt>
                <c:pt idx="7">
                  <c:v>72.69</c:v>
                </c:pt>
                <c:pt idx="8">
                  <c:v>97.63</c:v>
                </c:pt>
                <c:pt idx="9">
                  <c:v>61.86</c:v>
                </c:pt>
                <c:pt idx="10">
                  <c:v>79.63</c:v>
                </c:pt>
                <c:pt idx="11">
                  <c:v>110.93</c:v>
                </c:pt>
                <c:pt idx="12">
                  <c:v>111.96</c:v>
                </c:pt>
                <c:pt idx="13">
                  <c:v>108.85</c:v>
                </c:pt>
                <c:pt idx="14">
                  <c:v>98.93</c:v>
                </c:pt>
                <c:pt idx="15">
                  <c:v>52.37</c:v>
                </c:pt>
                <c:pt idx="16">
                  <c:v>44.04</c:v>
                </c:pt>
                <c:pt idx="17">
                  <c:v>54.39</c:v>
                </c:pt>
                <c:pt idx="18">
                  <c:v>71.069999999999993</c:v>
                </c:pt>
                <c:pt idx="19">
                  <c:v>64.03</c:v>
                </c:pt>
              </c:numCache>
            </c:numRef>
          </c:val>
          <c:smooth val="0"/>
          <c:extLst>
            <c:ext xmlns:c16="http://schemas.microsoft.com/office/drawing/2014/chart" uri="{C3380CC4-5D6E-409C-BE32-E72D297353CC}">
              <c16:uniqueId val="{00000004-DFF3-4C52-BAC3-7400B6D61F51}"/>
            </c:ext>
          </c:extLst>
        </c:ser>
        <c:dLbls>
          <c:showLegendKey val="0"/>
          <c:showVal val="0"/>
          <c:showCatName val="0"/>
          <c:showSerName val="0"/>
          <c:showPercent val="0"/>
          <c:showBubbleSize val="0"/>
        </c:dLbls>
        <c:marker val="1"/>
        <c:smooth val="0"/>
        <c:axId val="465165296"/>
        <c:axId val="465169560"/>
      </c:lineChart>
      <c:catAx>
        <c:axId val="598254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598257200"/>
        <c:crosses val="autoZero"/>
        <c:auto val="1"/>
        <c:lblAlgn val="ctr"/>
        <c:lblOffset val="100"/>
        <c:noMultiLvlLbl val="0"/>
      </c:catAx>
      <c:valAx>
        <c:axId val="598257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 billions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598254576"/>
        <c:crosses val="autoZero"/>
        <c:crossBetween val="between"/>
      </c:valAx>
      <c:valAx>
        <c:axId val="46516956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465165296"/>
        <c:crosses val="max"/>
        <c:crossBetween val="between"/>
      </c:valAx>
      <c:catAx>
        <c:axId val="465165296"/>
        <c:scaling>
          <c:orientation val="minMax"/>
        </c:scaling>
        <c:delete val="1"/>
        <c:axPos val="b"/>
        <c:numFmt formatCode="General" sourceLinked="1"/>
        <c:majorTickMark val="out"/>
        <c:minorTickMark val="none"/>
        <c:tickLblPos val="nextTo"/>
        <c:crossAx val="465169560"/>
        <c:crosses val="autoZero"/>
        <c:auto val="1"/>
        <c:lblAlgn val="ctr"/>
        <c:lblOffset val="100"/>
        <c:noMultiLvlLbl val="0"/>
      </c:catAx>
      <c:spPr>
        <a:noFill/>
        <a:ln>
          <a:noFill/>
        </a:ln>
        <a:effectLst/>
      </c:spPr>
    </c:plotArea>
    <c:legend>
      <c:legendPos val="b"/>
      <c:layout>
        <c:manualLayout>
          <c:xMode val="edge"/>
          <c:yMode val="edge"/>
          <c:x val="7.589851103093273E-2"/>
          <c:y val="0.82117106394606498"/>
          <c:w val="0.83747936239287113"/>
          <c:h val="0.174356808749559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CH"/>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v>Traditional</c:v>
          </c:tx>
          <c:spPr>
            <a:solidFill>
              <a:schemeClr val="accent2"/>
            </a:solidFill>
            <a:ln>
              <a:noFill/>
            </a:ln>
            <a:effectLst/>
          </c:spPr>
          <c:invertIfNegative val="0"/>
          <c:cat>
            <c:numRef>
              <c:f>'Figure 13'!$D$6:$D$20</c:f>
              <c:numCache>
                <c:formatCode>0</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'Figure 13'!$F$6:$F$20</c:f>
              <c:numCache>
                <c:formatCode>0.0</c:formatCode>
                <c:ptCount val="15"/>
                <c:pt idx="0">
                  <c:v>85.809723020999996</c:v>
                </c:pt>
                <c:pt idx="1">
                  <c:v>97.989769345000013</c:v>
                </c:pt>
                <c:pt idx="2">
                  <c:v>113.71738216199996</c:v>
                </c:pt>
                <c:pt idx="3">
                  <c:v>124.64039966799999</c:v>
                </c:pt>
                <c:pt idx="4">
                  <c:v>113.974678766</c:v>
                </c:pt>
                <c:pt idx="5">
                  <c:v>128.52620343699996</c:v>
                </c:pt>
                <c:pt idx="6">
                  <c:v>128.56454311399997</c:v>
                </c:pt>
                <c:pt idx="7">
                  <c:v>136.72093196299994</c:v>
                </c:pt>
                <c:pt idx="8">
                  <c:v>131.00702317899996</c:v>
                </c:pt>
                <c:pt idx="9">
                  <c:v>139.24626203399998</c:v>
                </c:pt>
                <c:pt idx="10">
                  <c:v>126.99616838300001</c:v>
                </c:pt>
                <c:pt idx="11">
                  <c:v>116.98000636500001</c:v>
                </c:pt>
                <c:pt idx="12">
                  <c:v>138.71562024100004</c:v>
                </c:pt>
                <c:pt idx="13">
                  <c:v>154.06179747000002</c:v>
                </c:pt>
                <c:pt idx="14">
                  <c:v>156.53076074500004</c:v>
                </c:pt>
              </c:numCache>
            </c:numRef>
          </c:val>
          <c:extLst>
            <c:ext xmlns:c16="http://schemas.microsoft.com/office/drawing/2014/chart" uri="{C3380CC4-5D6E-409C-BE32-E72D297353CC}">
              <c16:uniqueId val="{00000000-0CDB-42EE-93C0-49748609145E}"/>
            </c:ext>
          </c:extLst>
        </c:ser>
        <c:ser>
          <c:idx val="0"/>
          <c:order val="1"/>
          <c:tx>
            <c:v>High-knowledge intensive</c:v>
          </c:tx>
          <c:spPr>
            <a:solidFill>
              <a:schemeClr val="accent1"/>
            </a:solidFill>
            <a:ln>
              <a:noFill/>
            </a:ln>
            <a:effectLst/>
          </c:spPr>
          <c:invertIfNegative val="0"/>
          <c:cat>
            <c:numRef>
              <c:f>'Figure 13'!$D$6:$D$20</c:f>
              <c:numCache>
                <c:formatCode>0</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'Figure 13'!$E$6:$E$20</c:f>
              <c:numCache>
                <c:formatCode>0.0</c:formatCode>
                <c:ptCount val="15"/>
                <c:pt idx="0">
                  <c:v>26.146860319999991</c:v>
                </c:pt>
                <c:pt idx="1">
                  <c:v>28.573638887000005</c:v>
                </c:pt>
                <c:pt idx="2">
                  <c:v>36.230282423999988</c:v>
                </c:pt>
                <c:pt idx="3">
                  <c:v>44.628313600000006</c:v>
                </c:pt>
                <c:pt idx="4">
                  <c:v>42.059652093000004</c:v>
                </c:pt>
                <c:pt idx="5">
                  <c:v>44.999397891999969</c:v>
                </c:pt>
                <c:pt idx="6">
                  <c:v>47.171436038000003</c:v>
                </c:pt>
                <c:pt idx="7">
                  <c:v>51.173227226999984</c:v>
                </c:pt>
                <c:pt idx="8">
                  <c:v>48.31031313399999</c:v>
                </c:pt>
                <c:pt idx="9">
                  <c:v>50.199836593000001</c:v>
                </c:pt>
                <c:pt idx="10">
                  <c:v>54.568425716999997</c:v>
                </c:pt>
                <c:pt idx="11">
                  <c:v>53.667344560000011</c:v>
                </c:pt>
                <c:pt idx="12">
                  <c:v>56.573276266000001</c:v>
                </c:pt>
                <c:pt idx="13">
                  <c:v>62.219298832</c:v>
                </c:pt>
                <c:pt idx="14">
                  <c:v>65.407869892000008</c:v>
                </c:pt>
              </c:numCache>
            </c:numRef>
          </c:val>
          <c:extLst>
            <c:ext xmlns:c16="http://schemas.microsoft.com/office/drawing/2014/chart" uri="{C3380CC4-5D6E-409C-BE32-E72D297353CC}">
              <c16:uniqueId val="{00000001-0CDB-42EE-93C0-49748609145E}"/>
            </c:ext>
          </c:extLst>
        </c:ser>
        <c:ser>
          <c:idx val="2"/>
          <c:order val="2"/>
          <c:tx>
            <c:v>Non-market</c:v>
          </c:tx>
          <c:spPr>
            <a:solidFill>
              <a:schemeClr val="accent3"/>
            </a:solidFill>
            <a:ln>
              <a:noFill/>
            </a:ln>
            <a:effectLst/>
          </c:spPr>
          <c:invertIfNegative val="0"/>
          <c:cat>
            <c:numRef>
              <c:f>'Figure 13'!$D$6:$D$20</c:f>
              <c:numCache>
                <c:formatCode>0</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'Figure 13'!$G$6:$G$20</c:f>
              <c:numCache>
                <c:formatCode>0.0</c:formatCode>
                <c:ptCount val="15"/>
                <c:pt idx="0">
                  <c:v>7.3232590820000016</c:v>
                </c:pt>
                <c:pt idx="1">
                  <c:v>8.1392267759999992</c:v>
                </c:pt>
                <c:pt idx="2">
                  <c:v>8.6993516829999997</c:v>
                </c:pt>
                <c:pt idx="3">
                  <c:v>10.319704841000002</c:v>
                </c:pt>
                <c:pt idx="4">
                  <c:v>9.6947265240000036</c:v>
                </c:pt>
                <c:pt idx="5">
                  <c:v>9.5221686189999986</c:v>
                </c:pt>
                <c:pt idx="6">
                  <c:v>12.181408643999998</c:v>
                </c:pt>
                <c:pt idx="7">
                  <c:v>10.101540981000001</c:v>
                </c:pt>
                <c:pt idx="8">
                  <c:v>10.812849992000002</c:v>
                </c:pt>
                <c:pt idx="9">
                  <c:v>12.928826437000005</c:v>
                </c:pt>
                <c:pt idx="10">
                  <c:v>11.088992736999998</c:v>
                </c:pt>
                <c:pt idx="11">
                  <c:v>11.032863770999999</c:v>
                </c:pt>
                <c:pt idx="12">
                  <c:v>12.280585092999999</c:v>
                </c:pt>
                <c:pt idx="13">
                  <c:v>12.097119000999999</c:v>
                </c:pt>
                <c:pt idx="14">
                  <c:v>11.729176344999997</c:v>
                </c:pt>
              </c:numCache>
            </c:numRef>
          </c:val>
          <c:extLst>
            <c:ext xmlns:c16="http://schemas.microsoft.com/office/drawing/2014/chart" uri="{C3380CC4-5D6E-409C-BE32-E72D297353CC}">
              <c16:uniqueId val="{00000002-0CDB-42EE-93C0-49748609145E}"/>
            </c:ext>
          </c:extLst>
        </c:ser>
        <c:dLbls>
          <c:showLegendKey val="0"/>
          <c:showVal val="0"/>
          <c:showCatName val="0"/>
          <c:showSerName val="0"/>
          <c:showPercent val="0"/>
          <c:showBubbleSize val="0"/>
        </c:dLbls>
        <c:gapWidth val="150"/>
        <c:overlap val="100"/>
        <c:axId val="694200296"/>
        <c:axId val="694201936"/>
      </c:barChart>
      <c:catAx>
        <c:axId val="69420029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694201936"/>
        <c:crosses val="autoZero"/>
        <c:auto val="1"/>
        <c:lblAlgn val="ctr"/>
        <c:lblOffset val="100"/>
        <c:noMultiLvlLbl val="0"/>
      </c:catAx>
      <c:valAx>
        <c:axId val="694201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694200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CH"/>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v>Traditional</c:v>
          </c:tx>
          <c:spPr>
            <a:solidFill>
              <a:schemeClr val="accent2"/>
            </a:solidFill>
            <a:ln>
              <a:noFill/>
            </a:ln>
            <a:effectLst/>
          </c:spPr>
          <c:invertIfNegative val="0"/>
          <c:cat>
            <c:numRef>
              <c:f>'Figure 14'!$D$6:$D$20</c:f>
              <c:numCache>
                <c:formatCode>0</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'Figure 14'!$F$6:$F$20</c:f>
              <c:numCache>
                <c:formatCode>0.0</c:formatCode>
                <c:ptCount val="15"/>
                <c:pt idx="0">
                  <c:v>3.0467283550000004</c:v>
                </c:pt>
                <c:pt idx="1">
                  <c:v>3.5466250340000003</c:v>
                </c:pt>
                <c:pt idx="2">
                  <c:v>4.2753237670000015</c:v>
                </c:pt>
                <c:pt idx="3">
                  <c:v>4.9143290079999984</c:v>
                </c:pt>
                <c:pt idx="4">
                  <c:v>4.7719807689999989</c:v>
                </c:pt>
                <c:pt idx="5">
                  <c:v>5.4355787560000017</c:v>
                </c:pt>
                <c:pt idx="6">
                  <c:v>5.7641362349999996</c:v>
                </c:pt>
                <c:pt idx="7">
                  <c:v>6.3807016029999986</c:v>
                </c:pt>
                <c:pt idx="8">
                  <c:v>6.323984383</c:v>
                </c:pt>
                <c:pt idx="9">
                  <c:v>6.8825574650000014</c:v>
                </c:pt>
                <c:pt idx="10">
                  <c:v>6.2675317200000018</c:v>
                </c:pt>
                <c:pt idx="11">
                  <c:v>5.6798434190000018</c:v>
                </c:pt>
                <c:pt idx="12">
                  <c:v>6.2968598879999993</c:v>
                </c:pt>
                <c:pt idx="13">
                  <c:v>7.2444369809999989</c:v>
                </c:pt>
                <c:pt idx="14">
                  <c:v>7.3403349900000006</c:v>
                </c:pt>
              </c:numCache>
            </c:numRef>
          </c:val>
          <c:extLst>
            <c:ext xmlns:c16="http://schemas.microsoft.com/office/drawing/2014/chart" uri="{C3380CC4-5D6E-409C-BE32-E72D297353CC}">
              <c16:uniqueId val="{00000000-C377-4FE4-8AD2-AFE884C6B1DF}"/>
            </c:ext>
          </c:extLst>
        </c:ser>
        <c:ser>
          <c:idx val="0"/>
          <c:order val="1"/>
          <c:tx>
            <c:v>High-knowledge intensive</c:v>
          </c:tx>
          <c:spPr>
            <a:solidFill>
              <a:schemeClr val="accent1"/>
            </a:solidFill>
            <a:ln>
              <a:noFill/>
            </a:ln>
            <a:effectLst/>
          </c:spPr>
          <c:invertIfNegative val="0"/>
          <c:cat>
            <c:numRef>
              <c:f>'Figure 14'!$D$6:$D$20</c:f>
              <c:numCache>
                <c:formatCode>0</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'Figure 14'!$E$6:$E$20</c:f>
              <c:numCache>
                <c:formatCode>0.0</c:formatCode>
                <c:ptCount val="15"/>
                <c:pt idx="0">
                  <c:v>0.60450866400000003</c:v>
                </c:pt>
                <c:pt idx="1">
                  <c:v>0.67765182499999987</c:v>
                </c:pt>
                <c:pt idx="2">
                  <c:v>0.90677857999999989</c:v>
                </c:pt>
                <c:pt idx="3">
                  <c:v>1.117111441</c:v>
                </c:pt>
                <c:pt idx="4">
                  <c:v>1.050669557</c:v>
                </c:pt>
                <c:pt idx="5">
                  <c:v>1.266662848</c:v>
                </c:pt>
                <c:pt idx="6">
                  <c:v>1.3387723149999999</c:v>
                </c:pt>
                <c:pt idx="7">
                  <c:v>1.5498096329999997</c:v>
                </c:pt>
                <c:pt idx="8">
                  <c:v>1.4478031739999997</c:v>
                </c:pt>
                <c:pt idx="9">
                  <c:v>1.5284016069999999</c:v>
                </c:pt>
                <c:pt idx="10">
                  <c:v>1.8063905840000003</c:v>
                </c:pt>
                <c:pt idx="11">
                  <c:v>1.660225026</c:v>
                </c:pt>
                <c:pt idx="12">
                  <c:v>1.750397988</c:v>
                </c:pt>
                <c:pt idx="13">
                  <c:v>1.9774096499999998</c:v>
                </c:pt>
                <c:pt idx="14">
                  <c:v>2.0662134179999994</c:v>
                </c:pt>
              </c:numCache>
            </c:numRef>
          </c:val>
          <c:extLst>
            <c:ext xmlns:c16="http://schemas.microsoft.com/office/drawing/2014/chart" uri="{C3380CC4-5D6E-409C-BE32-E72D297353CC}">
              <c16:uniqueId val="{00000001-C377-4FE4-8AD2-AFE884C6B1DF}"/>
            </c:ext>
          </c:extLst>
        </c:ser>
        <c:ser>
          <c:idx val="2"/>
          <c:order val="2"/>
          <c:tx>
            <c:v>Non-market</c:v>
          </c:tx>
          <c:spPr>
            <a:solidFill>
              <a:schemeClr val="accent3"/>
            </a:solidFill>
            <a:ln>
              <a:noFill/>
            </a:ln>
            <a:effectLst/>
          </c:spPr>
          <c:invertIfNegative val="0"/>
          <c:cat>
            <c:numRef>
              <c:f>'Figure 14'!$D$6:$D$20</c:f>
              <c:numCache>
                <c:formatCode>0</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'Figure 14'!$G$6:$G$20</c:f>
              <c:numCache>
                <c:formatCode>0.0</c:formatCode>
                <c:ptCount val="15"/>
                <c:pt idx="0">
                  <c:v>0.230596194</c:v>
                </c:pt>
                <c:pt idx="1">
                  <c:v>0.26998525700000003</c:v>
                </c:pt>
                <c:pt idx="2">
                  <c:v>0.29851073100000003</c:v>
                </c:pt>
                <c:pt idx="3">
                  <c:v>0.3606059399999999</c:v>
                </c:pt>
                <c:pt idx="4">
                  <c:v>0.35960479299999998</c:v>
                </c:pt>
                <c:pt idx="5">
                  <c:v>0.36477348400000015</c:v>
                </c:pt>
                <c:pt idx="6">
                  <c:v>0.42527174499999981</c:v>
                </c:pt>
                <c:pt idx="7">
                  <c:v>0.39898820899999993</c:v>
                </c:pt>
                <c:pt idx="8">
                  <c:v>0.42328580699999996</c:v>
                </c:pt>
                <c:pt idx="9">
                  <c:v>0.47628684499999996</c:v>
                </c:pt>
                <c:pt idx="10">
                  <c:v>0.4373385099999999</c:v>
                </c:pt>
                <c:pt idx="11">
                  <c:v>0.43288207299999992</c:v>
                </c:pt>
                <c:pt idx="12">
                  <c:v>0.43850397599999985</c:v>
                </c:pt>
                <c:pt idx="13">
                  <c:v>0.46272730700000003</c:v>
                </c:pt>
                <c:pt idx="14">
                  <c:v>0.44013514600000003</c:v>
                </c:pt>
              </c:numCache>
            </c:numRef>
          </c:val>
          <c:extLst>
            <c:ext xmlns:c16="http://schemas.microsoft.com/office/drawing/2014/chart" uri="{C3380CC4-5D6E-409C-BE32-E72D297353CC}">
              <c16:uniqueId val="{00000002-C377-4FE4-8AD2-AFE884C6B1DF}"/>
            </c:ext>
          </c:extLst>
        </c:ser>
        <c:dLbls>
          <c:showLegendKey val="0"/>
          <c:showVal val="0"/>
          <c:showCatName val="0"/>
          <c:showSerName val="0"/>
          <c:showPercent val="0"/>
          <c:showBubbleSize val="0"/>
        </c:dLbls>
        <c:gapWidth val="150"/>
        <c:overlap val="100"/>
        <c:axId val="694200296"/>
        <c:axId val="694201936"/>
      </c:barChart>
      <c:catAx>
        <c:axId val="69420029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694201936"/>
        <c:crosses val="autoZero"/>
        <c:auto val="1"/>
        <c:lblAlgn val="ctr"/>
        <c:lblOffset val="100"/>
        <c:noMultiLvlLbl val="0"/>
      </c:catAx>
      <c:valAx>
        <c:axId val="694201936"/>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694200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CH"/>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15'!$E$3</c:f>
              <c:strCache>
                <c:ptCount val="1"/>
                <c:pt idx="0">
                  <c:v>Africa average</c:v>
                </c:pt>
              </c:strCache>
            </c:strRef>
          </c:tx>
          <c:spPr>
            <a:solidFill>
              <a:schemeClr val="accent1"/>
            </a:solidFill>
            <a:ln>
              <a:noFill/>
            </a:ln>
            <a:effectLst/>
          </c:spPr>
          <c:invertIfNegative val="0"/>
          <c:cat>
            <c:strRef>
              <c:f>'Figure 15'!$D$4:$D$6</c:f>
              <c:strCache>
                <c:ptCount val="3"/>
                <c:pt idx="0">
                  <c:v>1990-99</c:v>
                </c:pt>
                <c:pt idx="1">
                  <c:v>2000-09</c:v>
                </c:pt>
                <c:pt idx="2">
                  <c:v>2010-18</c:v>
                </c:pt>
              </c:strCache>
            </c:strRef>
          </c:cat>
          <c:val>
            <c:numRef>
              <c:f>'Figure 15'!$E$4:$E$6</c:f>
              <c:numCache>
                <c:formatCode>0.0</c:formatCode>
                <c:ptCount val="3"/>
                <c:pt idx="0">
                  <c:v>41.25</c:v>
                </c:pt>
                <c:pt idx="1">
                  <c:v>39.51</c:v>
                </c:pt>
                <c:pt idx="2">
                  <c:v>36.24</c:v>
                </c:pt>
              </c:numCache>
            </c:numRef>
          </c:val>
          <c:extLst>
            <c:ext xmlns:c16="http://schemas.microsoft.com/office/drawing/2014/chart" uri="{C3380CC4-5D6E-409C-BE32-E72D297353CC}">
              <c16:uniqueId val="{00000000-5672-E94C-88C5-A9448DB27FBC}"/>
            </c:ext>
          </c:extLst>
        </c:ser>
        <c:ser>
          <c:idx val="1"/>
          <c:order val="1"/>
          <c:tx>
            <c:strRef>
              <c:f>'Figure 15'!$F$3</c:f>
              <c:strCache>
                <c:ptCount val="1"/>
                <c:pt idx="0">
                  <c:v>World average</c:v>
                </c:pt>
              </c:strCache>
            </c:strRef>
          </c:tx>
          <c:spPr>
            <a:solidFill>
              <a:schemeClr val="accent2"/>
            </a:solidFill>
            <a:ln>
              <a:noFill/>
            </a:ln>
            <a:effectLst/>
          </c:spPr>
          <c:invertIfNegative val="0"/>
          <c:cat>
            <c:strRef>
              <c:f>'Figure 15'!$D$4:$D$6</c:f>
              <c:strCache>
                <c:ptCount val="3"/>
                <c:pt idx="0">
                  <c:v>1990-99</c:v>
                </c:pt>
                <c:pt idx="1">
                  <c:v>2000-09</c:v>
                </c:pt>
                <c:pt idx="2">
                  <c:v>2010-18</c:v>
                </c:pt>
              </c:strCache>
            </c:strRef>
          </c:cat>
          <c:val>
            <c:numRef>
              <c:f>'Figure 15'!$F$4:$F$6</c:f>
              <c:numCache>
                <c:formatCode>0.0</c:formatCode>
                <c:ptCount val="3"/>
                <c:pt idx="0">
                  <c:v>33.99</c:v>
                </c:pt>
                <c:pt idx="1">
                  <c:v>32.14</c:v>
                </c:pt>
                <c:pt idx="2">
                  <c:v>29.52</c:v>
                </c:pt>
              </c:numCache>
            </c:numRef>
          </c:val>
          <c:extLst>
            <c:ext xmlns:c16="http://schemas.microsoft.com/office/drawing/2014/chart" uri="{C3380CC4-5D6E-409C-BE32-E72D297353CC}">
              <c16:uniqueId val="{00000001-5672-E94C-88C5-A9448DB27FBC}"/>
            </c:ext>
          </c:extLst>
        </c:ser>
        <c:dLbls>
          <c:showLegendKey val="0"/>
          <c:showVal val="0"/>
          <c:showCatName val="0"/>
          <c:showSerName val="0"/>
          <c:showPercent val="0"/>
          <c:showBubbleSize val="0"/>
        </c:dLbls>
        <c:gapWidth val="219"/>
        <c:overlap val="-27"/>
        <c:axId val="1834986447"/>
        <c:axId val="1834984703"/>
      </c:barChart>
      <c:catAx>
        <c:axId val="1834986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834984703"/>
        <c:crosses val="autoZero"/>
        <c:auto val="1"/>
        <c:lblAlgn val="ctr"/>
        <c:lblOffset val="100"/>
        <c:noMultiLvlLbl val="0"/>
      </c:catAx>
      <c:valAx>
        <c:axId val="183498470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834986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'Figure 4'!$E$29</c:f>
              <c:strCache>
                <c:ptCount val="1"/>
                <c:pt idx="0">
                  <c:v>Africa</c:v>
                </c:pt>
              </c:strCache>
            </c:strRef>
          </c:tx>
          <c:spPr>
            <a:ln w="22225" cap="rnd">
              <a:solidFill>
                <a:schemeClr val="accent1"/>
              </a:solidFill>
              <a:round/>
            </a:ln>
            <a:effectLst/>
          </c:spPr>
          <c:marker>
            <c:symbol val="none"/>
          </c:marker>
          <c:xVal>
            <c:numRef>
              <c:f>'Figure 4'!$D$30:$D$48</c:f>
              <c:numCache>
                <c:formatCode>General</c:formatCode>
                <c:ptCount val="19"/>
                <c:pt idx="0">
                  <c:v>2018</c:v>
                </c:pt>
                <c:pt idx="1">
                  <c:v>2017</c:v>
                </c:pt>
                <c:pt idx="2">
                  <c:v>2016</c:v>
                </c:pt>
                <c:pt idx="3">
                  <c:v>2015</c:v>
                </c:pt>
                <c:pt idx="4">
                  <c:v>2014</c:v>
                </c:pt>
                <c:pt idx="5">
                  <c:v>2013</c:v>
                </c:pt>
                <c:pt idx="6">
                  <c:v>2012</c:v>
                </c:pt>
                <c:pt idx="7">
                  <c:v>2011</c:v>
                </c:pt>
                <c:pt idx="8">
                  <c:v>2010</c:v>
                </c:pt>
                <c:pt idx="9">
                  <c:v>2009</c:v>
                </c:pt>
                <c:pt idx="10">
                  <c:v>2008</c:v>
                </c:pt>
                <c:pt idx="11">
                  <c:v>2007</c:v>
                </c:pt>
                <c:pt idx="12">
                  <c:v>2006</c:v>
                </c:pt>
                <c:pt idx="13">
                  <c:v>2005</c:v>
                </c:pt>
                <c:pt idx="14">
                  <c:v>2004</c:v>
                </c:pt>
                <c:pt idx="15">
                  <c:v>2003</c:v>
                </c:pt>
                <c:pt idx="16">
                  <c:v>2002</c:v>
                </c:pt>
                <c:pt idx="17">
                  <c:v>2001</c:v>
                </c:pt>
                <c:pt idx="18">
                  <c:v>2000</c:v>
                </c:pt>
              </c:numCache>
            </c:numRef>
          </c:xVal>
          <c:yVal>
            <c:numRef>
              <c:f>'Figure 4'!$E$30:$E$48</c:f>
              <c:numCache>
                <c:formatCode>General</c:formatCode>
                <c:ptCount val="19"/>
                <c:pt idx="0">
                  <c:v>34.443800000000003</c:v>
                </c:pt>
                <c:pt idx="1">
                  <c:v>35.043500000000002</c:v>
                </c:pt>
                <c:pt idx="2">
                  <c:v>35.560099999999998</c:v>
                </c:pt>
                <c:pt idx="3">
                  <c:v>35.543799999999997</c:v>
                </c:pt>
                <c:pt idx="4">
                  <c:v>35.721699999999998</c:v>
                </c:pt>
                <c:pt idx="5">
                  <c:v>36.662700000000001</c:v>
                </c:pt>
                <c:pt idx="6">
                  <c:v>36.990900000000003</c:v>
                </c:pt>
                <c:pt idx="7">
                  <c:v>38.320700000000002</c:v>
                </c:pt>
                <c:pt idx="8">
                  <c:v>40.198700000000002</c:v>
                </c:pt>
                <c:pt idx="9">
                  <c:v>41.387500000000003</c:v>
                </c:pt>
                <c:pt idx="10">
                  <c:v>41.570500000000003</c:v>
                </c:pt>
                <c:pt idx="11">
                  <c:v>42.276899999999998</c:v>
                </c:pt>
                <c:pt idx="12">
                  <c:v>42.981400000000001</c:v>
                </c:pt>
                <c:pt idx="13">
                  <c:v>43.887999999999998</c:v>
                </c:pt>
                <c:pt idx="14">
                  <c:v>45.111400000000003</c:v>
                </c:pt>
                <c:pt idx="15">
                  <c:v>47.4621</c:v>
                </c:pt>
                <c:pt idx="16">
                  <c:v>47.302100000000003</c:v>
                </c:pt>
                <c:pt idx="17">
                  <c:v>48.1419</c:v>
                </c:pt>
                <c:pt idx="18">
                  <c:v>49.2592</c:v>
                </c:pt>
              </c:numCache>
            </c:numRef>
          </c:yVal>
          <c:smooth val="1"/>
          <c:extLst>
            <c:ext xmlns:c16="http://schemas.microsoft.com/office/drawing/2014/chart" uri="{C3380CC4-5D6E-409C-BE32-E72D297353CC}">
              <c16:uniqueId val="{00000000-BC6A-D145-8EBE-89157537FF47}"/>
            </c:ext>
          </c:extLst>
        </c:ser>
        <c:ser>
          <c:idx val="1"/>
          <c:order val="1"/>
          <c:tx>
            <c:strRef>
              <c:f>'Figure 4'!$F$29</c:f>
              <c:strCache>
                <c:ptCount val="1"/>
                <c:pt idx="0">
                  <c:v>AMU</c:v>
                </c:pt>
              </c:strCache>
            </c:strRef>
          </c:tx>
          <c:spPr>
            <a:ln w="22225" cap="rnd">
              <a:solidFill>
                <a:schemeClr val="accent2"/>
              </a:solidFill>
              <a:round/>
            </a:ln>
            <a:effectLst/>
          </c:spPr>
          <c:marker>
            <c:symbol val="none"/>
          </c:marker>
          <c:xVal>
            <c:numRef>
              <c:f>'Figure 4'!$D$30:$D$48</c:f>
              <c:numCache>
                <c:formatCode>General</c:formatCode>
                <c:ptCount val="19"/>
                <c:pt idx="0">
                  <c:v>2018</c:v>
                </c:pt>
                <c:pt idx="1">
                  <c:v>2017</c:v>
                </c:pt>
                <c:pt idx="2">
                  <c:v>2016</c:v>
                </c:pt>
                <c:pt idx="3">
                  <c:v>2015</c:v>
                </c:pt>
                <c:pt idx="4">
                  <c:v>2014</c:v>
                </c:pt>
                <c:pt idx="5">
                  <c:v>2013</c:v>
                </c:pt>
                <c:pt idx="6">
                  <c:v>2012</c:v>
                </c:pt>
                <c:pt idx="7">
                  <c:v>2011</c:v>
                </c:pt>
                <c:pt idx="8">
                  <c:v>2010</c:v>
                </c:pt>
                <c:pt idx="9">
                  <c:v>2009</c:v>
                </c:pt>
                <c:pt idx="10">
                  <c:v>2008</c:v>
                </c:pt>
                <c:pt idx="11">
                  <c:v>2007</c:v>
                </c:pt>
                <c:pt idx="12">
                  <c:v>2006</c:v>
                </c:pt>
                <c:pt idx="13">
                  <c:v>2005</c:v>
                </c:pt>
                <c:pt idx="14">
                  <c:v>2004</c:v>
                </c:pt>
                <c:pt idx="15">
                  <c:v>2003</c:v>
                </c:pt>
                <c:pt idx="16">
                  <c:v>2002</c:v>
                </c:pt>
                <c:pt idx="17">
                  <c:v>2001</c:v>
                </c:pt>
                <c:pt idx="18">
                  <c:v>2000</c:v>
                </c:pt>
              </c:numCache>
            </c:numRef>
          </c:xVal>
          <c:yVal>
            <c:numRef>
              <c:f>'Figure 4'!$F$30:$F$48</c:f>
              <c:numCache>
                <c:formatCode>General</c:formatCode>
                <c:ptCount val="19"/>
                <c:pt idx="0">
                  <c:v>0.72561699999999996</c:v>
                </c:pt>
                <c:pt idx="1">
                  <c:v>0.74871699999999997</c:v>
                </c:pt>
                <c:pt idx="2">
                  <c:v>0.76924099999999995</c:v>
                </c:pt>
                <c:pt idx="3">
                  <c:v>0.83090299999999995</c:v>
                </c:pt>
                <c:pt idx="4">
                  <c:v>0.84203600000000001</c:v>
                </c:pt>
                <c:pt idx="5">
                  <c:v>0.97472499999999995</c:v>
                </c:pt>
                <c:pt idx="6">
                  <c:v>1.14439</c:v>
                </c:pt>
                <c:pt idx="7">
                  <c:v>1.3756699999999999</c:v>
                </c:pt>
                <c:pt idx="8">
                  <c:v>1.64645</c:v>
                </c:pt>
                <c:pt idx="9">
                  <c:v>1.9024799999999999</c:v>
                </c:pt>
                <c:pt idx="10">
                  <c:v>2.0842499999999999</c:v>
                </c:pt>
                <c:pt idx="11">
                  <c:v>2.5526900000000001</c:v>
                </c:pt>
                <c:pt idx="12">
                  <c:v>2.8461699999999999</c:v>
                </c:pt>
                <c:pt idx="13">
                  <c:v>3.4820199999999999</c:v>
                </c:pt>
                <c:pt idx="14">
                  <c:v>3.8439000000000001</c:v>
                </c:pt>
                <c:pt idx="15">
                  <c:v>4.4181800000000004</c:v>
                </c:pt>
                <c:pt idx="16">
                  <c:v>5.0398899999999998</c:v>
                </c:pt>
                <c:pt idx="17">
                  <c:v>5.6427800000000001</c:v>
                </c:pt>
                <c:pt idx="18">
                  <c:v>6.2644200000000003</c:v>
                </c:pt>
              </c:numCache>
            </c:numRef>
          </c:yVal>
          <c:smooth val="1"/>
          <c:extLst>
            <c:ext xmlns:c16="http://schemas.microsoft.com/office/drawing/2014/chart" uri="{C3380CC4-5D6E-409C-BE32-E72D297353CC}">
              <c16:uniqueId val="{00000001-BC6A-D145-8EBE-89157537FF47}"/>
            </c:ext>
          </c:extLst>
        </c:ser>
        <c:ser>
          <c:idx val="2"/>
          <c:order val="2"/>
          <c:tx>
            <c:strRef>
              <c:f>'Figure 4'!$G$29</c:f>
              <c:strCache>
                <c:ptCount val="1"/>
                <c:pt idx="0">
                  <c:v>EAC</c:v>
                </c:pt>
              </c:strCache>
            </c:strRef>
          </c:tx>
          <c:spPr>
            <a:ln w="22225" cap="rnd">
              <a:solidFill>
                <a:schemeClr val="accent3"/>
              </a:solidFill>
              <a:round/>
            </a:ln>
            <a:effectLst/>
          </c:spPr>
          <c:marker>
            <c:symbol val="none"/>
          </c:marker>
          <c:xVal>
            <c:numRef>
              <c:f>'Figure 4'!$D$30:$D$48</c:f>
              <c:numCache>
                <c:formatCode>General</c:formatCode>
                <c:ptCount val="19"/>
                <c:pt idx="0">
                  <c:v>2018</c:v>
                </c:pt>
                <c:pt idx="1">
                  <c:v>2017</c:v>
                </c:pt>
                <c:pt idx="2">
                  <c:v>2016</c:v>
                </c:pt>
                <c:pt idx="3">
                  <c:v>2015</c:v>
                </c:pt>
                <c:pt idx="4">
                  <c:v>2014</c:v>
                </c:pt>
                <c:pt idx="5">
                  <c:v>2013</c:v>
                </c:pt>
                <c:pt idx="6">
                  <c:v>2012</c:v>
                </c:pt>
                <c:pt idx="7">
                  <c:v>2011</c:v>
                </c:pt>
                <c:pt idx="8">
                  <c:v>2010</c:v>
                </c:pt>
                <c:pt idx="9">
                  <c:v>2009</c:v>
                </c:pt>
                <c:pt idx="10">
                  <c:v>2008</c:v>
                </c:pt>
                <c:pt idx="11">
                  <c:v>2007</c:v>
                </c:pt>
                <c:pt idx="12">
                  <c:v>2006</c:v>
                </c:pt>
                <c:pt idx="13">
                  <c:v>2005</c:v>
                </c:pt>
                <c:pt idx="14">
                  <c:v>2004</c:v>
                </c:pt>
                <c:pt idx="15">
                  <c:v>2003</c:v>
                </c:pt>
                <c:pt idx="16">
                  <c:v>2002</c:v>
                </c:pt>
                <c:pt idx="17">
                  <c:v>2001</c:v>
                </c:pt>
                <c:pt idx="18">
                  <c:v>2000</c:v>
                </c:pt>
              </c:numCache>
            </c:numRef>
          </c:xVal>
          <c:yVal>
            <c:numRef>
              <c:f>'Figure 4'!$G$30:$G$48</c:f>
              <c:numCache>
                <c:formatCode>General</c:formatCode>
                <c:ptCount val="19"/>
                <c:pt idx="0">
                  <c:v>46.755000000000003</c:v>
                </c:pt>
                <c:pt idx="1">
                  <c:v>47.826999999999998</c:v>
                </c:pt>
                <c:pt idx="2">
                  <c:v>47.890900000000002</c:v>
                </c:pt>
                <c:pt idx="3">
                  <c:v>47.430900000000001</c:v>
                </c:pt>
                <c:pt idx="4">
                  <c:v>46.971699999999998</c:v>
                </c:pt>
                <c:pt idx="5">
                  <c:v>47.091799999999999</c:v>
                </c:pt>
                <c:pt idx="6">
                  <c:v>47.705199999999998</c:v>
                </c:pt>
                <c:pt idx="7">
                  <c:v>46.9895</c:v>
                </c:pt>
                <c:pt idx="8">
                  <c:v>49.347000000000001</c:v>
                </c:pt>
                <c:pt idx="9">
                  <c:v>50.886099999999999</c:v>
                </c:pt>
                <c:pt idx="10">
                  <c:v>52.083399999999997</c:v>
                </c:pt>
                <c:pt idx="11">
                  <c:v>54.221800000000002</c:v>
                </c:pt>
                <c:pt idx="12">
                  <c:v>56.538699999999999</c:v>
                </c:pt>
                <c:pt idx="13">
                  <c:v>59.245800000000003</c:v>
                </c:pt>
                <c:pt idx="14">
                  <c:v>61.465899999999998</c:v>
                </c:pt>
                <c:pt idx="15">
                  <c:v>63.510100000000001</c:v>
                </c:pt>
                <c:pt idx="16">
                  <c:v>64.637799999999999</c:v>
                </c:pt>
                <c:pt idx="17">
                  <c:v>65.830399999999997</c:v>
                </c:pt>
                <c:pt idx="18">
                  <c:v>66.237899999999996</c:v>
                </c:pt>
              </c:numCache>
            </c:numRef>
          </c:yVal>
          <c:smooth val="1"/>
          <c:extLst>
            <c:ext xmlns:c16="http://schemas.microsoft.com/office/drawing/2014/chart" uri="{C3380CC4-5D6E-409C-BE32-E72D297353CC}">
              <c16:uniqueId val="{00000002-BC6A-D145-8EBE-89157537FF47}"/>
            </c:ext>
          </c:extLst>
        </c:ser>
        <c:ser>
          <c:idx val="3"/>
          <c:order val="3"/>
          <c:tx>
            <c:strRef>
              <c:f>'Figure 4'!$H$29</c:f>
              <c:strCache>
                <c:ptCount val="1"/>
                <c:pt idx="0">
                  <c:v>ECCAS</c:v>
                </c:pt>
              </c:strCache>
            </c:strRef>
          </c:tx>
          <c:spPr>
            <a:ln w="22225" cap="rnd">
              <a:solidFill>
                <a:schemeClr val="accent4"/>
              </a:solidFill>
              <a:round/>
            </a:ln>
            <a:effectLst/>
          </c:spPr>
          <c:marker>
            <c:symbol val="none"/>
          </c:marker>
          <c:xVal>
            <c:numRef>
              <c:f>'Figure 4'!$D$30:$D$48</c:f>
              <c:numCache>
                <c:formatCode>General</c:formatCode>
                <c:ptCount val="19"/>
                <c:pt idx="0">
                  <c:v>2018</c:v>
                </c:pt>
                <c:pt idx="1">
                  <c:v>2017</c:v>
                </c:pt>
                <c:pt idx="2">
                  <c:v>2016</c:v>
                </c:pt>
                <c:pt idx="3">
                  <c:v>2015</c:v>
                </c:pt>
                <c:pt idx="4">
                  <c:v>2014</c:v>
                </c:pt>
                <c:pt idx="5">
                  <c:v>2013</c:v>
                </c:pt>
                <c:pt idx="6">
                  <c:v>2012</c:v>
                </c:pt>
                <c:pt idx="7">
                  <c:v>2011</c:v>
                </c:pt>
                <c:pt idx="8">
                  <c:v>2010</c:v>
                </c:pt>
                <c:pt idx="9">
                  <c:v>2009</c:v>
                </c:pt>
                <c:pt idx="10">
                  <c:v>2008</c:v>
                </c:pt>
                <c:pt idx="11">
                  <c:v>2007</c:v>
                </c:pt>
                <c:pt idx="12">
                  <c:v>2006</c:v>
                </c:pt>
                <c:pt idx="13">
                  <c:v>2005</c:v>
                </c:pt>
                <c:pt idx="14">
                  <c:v>2004</c:v>
                </c:pt>
                <c:pt idx="15">
                  <c:v>2003</c:v>
                </c:pt>
                <c:pt idx="16">
                  <c:v>2002</c:v>
                </c:pt>
                <c:pt idx="17">
                  <c:v>2001</c:v>
                </c:pt>
                <c:pt idx="18">
                  <c:v>2000</c:v>
                </c:pt>
              </c:numCache>
            </c:numRef>
          </c:xVal>
          <c:yVal>
            <c:numRef>
              <c:f>'Figure 4'!$H$30:$H$48</c:f>
              <c:numCache>
                <c:formatCode>General</c:formatCode>
                <c:ptCount val="19"/>
                <c:pt idx="0">
                  <c:v>57.017699999999998</c:v>
                </c:pt>
                <c:pt idx="1">
                  <c:v>56.8155</c:v>
                </c:pt>
                <c:pt idx="2">
                  <c:v>56.005299999999998</c:v>
                </c:pt>
                <c:pt idx="3">
                  <c:v>55.302900000000001</c:v>
                </c:pt>
                <c:pt idx="4">
                  <c:v>55.5687</c:v>
                </c:pt>
                <c:pt idx="5">
                  <c:v>56.9711</c:v>
                </c:pt>
                <c:pt idx="6">
                  <c:v>58.360500000000002</c:v>
                </c:pt>
                <c:pt idx="7">
                  <c:v>60.3947</c:v>
                </c:pt>
                <c:pt idx="8">
                  <c:v>61.8718</c:v>
                </c:pt>
                <c:pt idx="9">
                  <c:v>64.125699999999995</c:v>
                </c:pt>
                <c:pt idx="10">
                  <c:v>63.582599999999999</c:v>
                </c:pt>
                <c:pt idx="11">
                  <c:v>64.897000000000006</c:v>
                </c:pt>
                <c:pt idx="12">
                  <c:v>65.943899999999999</c:v>
                </c:pt>
                <c:pt idx="13">
                  <c:v>66.736699999999999</c:v>
                </c:pt>
                <c:pt idx="14">
                  <c:v>67.738600000000005</c:v>
                </c:pt>
                <c:pt idx="15">
                  <c:v>69.436899999999994</c:v>
                </c:pt>
                <c:pt idx="16">
                  <c:v>69.280500000000004</c:v>
                </c:pt>
                <c:pt idx="17">
                  <c:v>69.970699999999994</c:v>
                </c:pt>
                <c:pt idx="18">
                  <c:v>70.621300000000005</c:v>
                </c:pt>
              </c:numCache>
            </c:numRef>
          </c:yVal>
          <c:smooth val="1"/>
          <c:extLst>
            <c:ext xmlns:c16="http://schemas.microsoft.com/office/drawing/2014/chart" uri="{C3380CC4-5D6E-409C-BE32-E72D297353CC}">
              <c16:uniqueId val="{00000003-BC6A-D145-8EBE-89157537FF47}"/>
            </c:ext>
          </c:extLst>
        </c:ser>
        <c:ser>
          <c:idx val="4"/>
          <c:order val="4"/>
          <c:tx>
            <c:strRef>
              <c:f>'Figure 4'!$I$29</c:f>
              <c:strCache>
                <c:ptCount val="1"/>
                <c:pt idx="0">
                  <c:v>ECOWAS</c:v>
                </c:pt>
              </c:strCache>
            </c:strRef>
          </c:tx>
          <c:spPr>
            <a:ln w="22225" cap="rnd">
              <a:solidFill>
                <a:schemeClr val="accent5"/>
              </a:solidFill>
              <a:round/>
            </a:ln>
            <a:effectLst/>
          </c:spPr>
          <c:marker>
            <c:symbol val="none"/>
          </c:marker>
          <c:xVal>
            <c:numRef>
              <c:f>'Figure 4'!$D$30:$D$48</c:f>
              <c:numCache>
                <c:formatCode>General</c:formatCode>
                <c:ptCount val="19"/>
                <c:pt idx="0">
                  <c:v>2018</c:v>
                </c:pt>
                <c:pt idx="1">
                  <c:v>2017</c:v>
                </c:pt>
                <c:pt idx="2">
                  <c:v>2016</c:v>
                </c:pt>
                <c:pt idx="3">
                  <c:v>2015</c:v>
                </c:pt>
                <c:pt idx="4">
                  <c:v>2014</c:v>
                </c:pt>
                <c:pt idx="5">
                  <c:v>2013</c:v>
                </c:pt>
                <c:pt idx="6">
                  <c:v>2012</c:v>
                </c:pt>
                <c:pt idx="7">
                  <c:v>2011</c:v>
                </c:pt>
                <c:pt idx="8">
                  <c:v>2010</c:v>
                </c:pt>
                <c:pt idx="9">
                  <c:v>2009</c:v>
                </c:pt>
                <c:pt idx="10">
                  <c:v>2008</c:v>
                </c:pt>
                <c:pt idx="11">
                  <c:v>2007</c:v>
                </c:pt>
                <c:pt idx="12">
                  <c:v>2006</c:v>
                </c:pt>
                <c:pt idx="13">
                  <c:v>2005</c:v>
                </c:pt>
                <c:pt idx="14">
                  <c:v>2004</c:v>
                </c:pt>
                <c:pt idx="15">
                  <c:v>2003</c:v>
                </c:pt>
                <c:pt idx="16">
                  <c:v>2002</c:v>
                </c:pt>
                <c:pt idx="17">
                  <c:v>2001</c:v>
                </c:pt>
                <c:pt idx="18">
                  <c:v>2000</c:v>
                </c:pt>
              </c:numCache>
            </c:numRef>
          </c:xVal>
          <c:yVal>
            <c:numRef>
              <c:f>'Figure 4'!$I$30:$I$48</c:f>
              <c:numCache>
                <c:formatCode>General</c:formatCode>
                <c:ptCount val="19"/>
                <c:pt idx="0">
                  <c:v>36.014099999999999</c:v>
                </c:pt>
                <c:pt idx="1">
                  <c:v>37.4176</c:v>
                </c:pt>
                <c:pt idx="2">
                  <c:v>38.547199999999997</c:v>
                </c:pt>
                <c:pt idx="3">
                  <c:v>38.8596</c:v>
                </c:pt>
                <c:pt idx="4">
                  <c:v>39.6342</c:v>
                </c:pt>
                <c:pt idx="5">
                  <c:v>42.194899999999997</c:v>
                </c:pt>
                <c:pt idx="6">
                  <c:v>42.392000000000003</c:v>
                </c:pt>
                <c:pt idx="7">
                  <c:v>45.701799999999999</c:v>
                </c:pt>
                <c:pt idx="8">
                  <c:v>49.250300000000003</c:v>
                </c:pt>
                <c:pt idx="9">
                  <c:v>50.920499999999997</c:v>
                </c:pt>
                <c:pt idx="10">
                  <c:v>51.115000000000002</c:v>
                </c:pt>
                <c:pt idx="11">
                  <c:v>52.0321</c:v>
                </c:pt>
                <c:pt idx="12">
                  <c:v>52.207799999999999</c:v>
                </c:pt>
                <c:pt idx="13">
                  <c:v>52.409100000000002</c:v>
                </c:pt>
                <c:pt idx="14">
                  <c:v>52.675400000000003</c:v>
                </c:pt>
                <c:pt idx="15">
                  <c:v>53.841200000000001</c:v>
                </c:pt>
                <c:pt idx="16">
                  <c:v>55.631399999999999</c:v>
                </c:pt>
                <c:pt idx="17">
                  <c:v>59.144599999999997</c:v>
                </c:pt>
                <c:pt idx="18">
                  <c:v>60.7211</c:v>
                </c:pt>
              </c:numCache>
            </c:numRef>
          </c:yVal>
          <c:smooth val="1"/>
          <c:extLst>
            <c:ext xmlns:c16="http://schemas.microsoft.com/office/drawing/2014/chart" uri="{C3380CC4-5D6E-409C-BE32-E72D297353CC}">
              <c16:uniqueId val="{00000004-BC6A-D145-8EBE-89157537FF47}"/>
            </c:ext>
          </c:extLst>
        </c:ser>
        <c:ser>
          <c:idx val="5"/>
          <c:order val="5"/>
          <c:tx>
            <c:strRef>
              <c:f>'Figure 4'!$J$29</c:f>
              <c:strCache>
                <c:ptCount val="1"/>
                <c:pt idx="0">
                  <c:v>IGAD</c:v>
                </c:pt>
              </c:strCache>
            </c:strRef>
          </c:tx>
          <c:spPr>
            <a:ln w="22225" cap="rnd">
              <a:solidFill>
                <a:schemeClr val="accent6"/>
              </a:solidFill>
              <a:round/>
            </a:ln>
            <a:effectLst/>
          </c:spPr>
          <c:marker>
            <c:symbol val="none"/>
          </c:marker>
          <c:xVal>
            <c:numRef>
              <c:f>'Figure 4'!$D$30:$D$48</c:f>
              <c:numCache>
                <c:formatCode>General</c:formatCode>
                <c:ptCount val="19"/>
                <c:pt idx="0">
                  <c:v>2018</c:v>
                </c:pt>
                <c:pt idx="1">
                  <c:v>2017</c:v>
                </c:pt>
                <c:pt idx="2">
                  <c:v>2016</c:v>
                </c:pt>
                <c:pt idx="3">
                  <c:v>2015</c:v>
                </c:pt>
                <c:pt idx="4">
                  <c:v>2014</c:v>
                </c:pt>
                <c:pt idx="5">
                  <c:v>2013</c:v>
                </c:pt>
                <c:pt idx="6">
                  <c:v>2012</c:v>
                </c:pt>
                <c:pt idx="7">
                  <c:v>2011</c:v>
                </c:pt>
                <c:pt idx="8">
                  <c:v>2010</c:v>
                </c:pt>
                <c:pt idx="9">
                  <c:v>2009</c:v>
                </c:pt>
                <c:pt idx="10">
                  <c:v>2008</c:v>
                </c:pt>
                <c:pt idx="11">
                  <c:v>2007</c:v>
                </c:pt>
                <c:pt idx="12">
                  <c:v>2006</c:v>
                </c:pt>
                <c:pt idx="13">
                  <c:v>2005</c:v>
                </c:pt>
                <c:pt idx="14">
                  <c:v>2004</c:v>
                </c:pt>
                <c:pt idx="15">
                  <c:v>2003</c:v>
                </c:pt>
                <c:pt idx="16">
                  <c:v>2002</c:v>
                </c:pt>
                <c:pt idx="17">
                  <c:v>2001</c:v>
                </c:pt>
                <c:pt idx="18">
                  <c:v>2000</c:v>
                </c:pt>
              </c:numCache>
            </c:numRef>
          </c:xVal>
          <c:yVal>
            <c:numRef>
              <c:f>'Figure 4'!$J$30:$J$48</c:f>
              <c:numCache>
                <c:formatCode>General</c:formatCode>
                <c:ptCount val="19"/>
                <c:pt idx="0">
                  <c:v>28.952100000000002</c:v>
                </c:pt>
                <c:pt idx="1">
                  <c:v>30.415700000000001</c:v>
                </c:pt>
                <c:pt idx="2">
                  <c:v>32.386499999999998</c:v>
                </c:pt>
                <c:pt idx="3">
                  <c:v>33.112400000000001</c:v>
                </c:pt>
                <c:pt idx="4">
                  <c:v>33.228000000000002</c:v>
                </c:pt>
                <c:pt idx="5">
                  <c:v>33.319600000000001</c:v>
                </c:pt>
                <c:pt idx="6">
                  <c:v>33.887799999999999</c:v>
                </c:pt>
                <c:pt idx="7">
                  <c:v>33.602899999999998</c:v>
                </c:pt>
                <c:pt idx="8">
                  <c:v>35.147300000000001</c:v>
                </c:pt>
                <c:pt idx="9">
                  <c:v>35.822800000000001</c:v>
                </c:pt>
                <c:pt idx="10">
                  <c:v>36.384900000000002</c:v>
                </c:pt>
                <c:pt idx="11">
                  <c:v>37.061399999999999</c:v>
                </c:pt>
                <c:pt idx="12">
                  <c:v>38.642899999999997</c:v>
                </c:pt>
                <c:pt idx="13">
                  <c:v>40.371000000000002</c:v>
                </c:pt>
                <c:pt idx="14">
                  <c:v>43.9163</c:v>
                </c:pt>
                <c:pt idx="15">
                  <c:v>52.048400000000001</c:v>
                </c:pt>
                <c:pt idx="16">
                  <c:v>48.4679</c:v>
                </c:pt>
                <c:pt idx="17">
                  <c:v>47.465699999999998</c:v>
                </c:pt>
                <c:pt idx="18">
                  <c:v>51.712499999999999</c:v>
                </c:pt>
              </c:numCache>
            </c:numRef>
          </c:yVal>
          <c:smooth val="1"/>
          <c:extLst>
            <c:ext xmlns:c16="http://schemas.microsoft.com/office/drawing/2014/chart" uri="{C3380CC4-5D6E-409C-BE32-E72D297353CC}">
              <c16:uniqueId val="{00000005-BC6A-D145-8EBE-89157537FF47}"/>
            </c:ext>
          </c:extLst>
        </c:ser>
        <c:ser>
          <c:idx val="6"/>
          <c:order val="6"/>
          <c:tx>
            <c:strRef>
              <c:f>'Figure 4'!$K$29</c:f>
              <c:strCache>
                <c:ptCount val="1"/>
                <c:pt idx="0">
                  <c:v>SADC</c:v>
                </c:pt>
              </c:strCache>
            </c:strRef>
          </c:tx>
          <c:spPr>
            <a:ln w="22225" cap="rnd">
              <a:solidFill>
                <a:schemeClr val="accent1">
                  <a:lumMod val="60000"/>
                </a:schemeClr>
              </a:solidFill>
              <a:round/>
            </a:ln>
            <a:effectLst/>
          </c:spPr>
          <c:marker>
            <c:symbol val="none"/>
          </c:marker>
          <c:xVal>
            <c:numRef>
              <c:f>'Figure 4'!$D$30:$D$48</c:f>
              <c:numCache>
                <c:formatCode>General</c:formatCode>
                <c:ptCount val="19"/>
                <c:pt idx="0">
                  <c:v>2018</c:v>
                </c:pt>
                <c:pt idx="1">
                  <c:v>2017</c:v>
                </c:pt>
                <c:pt idx="2">
                  <c:v>2016</c:v>
                </c:pt>
                <c:pt idx="3">
                  <c:v>2015</c:v>
                </c:pt>
                <c:pt idx="4">
                  <c:v>2014</c:v>
                </c:pt>
                <c:pt idx="5">
                  <c:v>2013</c:v>
                </c:pt>
                <c:pt idx="6">
                  <c:v>2012</c:v>
                </c:pt>
                <c:pt idx="7">
                  <c:v>2011</c:v>
                </c:pt>
                <c:pt idx="8">
                  <c:v>2010</c:v>
                </c:pt>
                <c:pt idx="9">
                  <c:v>2009</c:v>
                </c:pt>
                <c:pt idx="10">
                  <c:v>2008</c:v>
                </c:pt>
                <c:pt idx="11">
                  <c:v>2007</c:v>
                </c:pt>
                <c:pt idx="12">
                  <c:v>2006</c:v>
                </c:pt>
                <c:pt idx="13">
                  <c:v>2005</c:v>
                </c:pt>
                <c:pt idx="14">
                  <c:v>2004</c:v>
                </c:pt>
                <c:pt idx="15">
                  <c:v>2003</c:v>
                </c:pt>
                <c:pt idx="16">
                  <c:v>2002</c:v>
                </c:pt>
                <c:pt idx="17">
                  <c:v>2001</c:v>
                </c:pt>
                <c:pt idx="18">
                  <c:v>2000</c:v>
                </c:pt>
              </c:numCache>
            </c:numRef>
          </c:xVal>
          <c:yVal>
            <c:numRef>
              <c:f>'Figure 4'!$K$30:$K$48</c:f>
              <c:numCache>
                <c:formatCode>General</c:formatCode>
                <c:ptCount val="19"/>
                <c:pt idx="0">
                  <c:v>52.801699999999997</c:v>
                </c:pt>
                <c:pt idx="1">
                  <c:v>52.599800000000002</c:v>
                </c:pt>
                <c:pt idx="2">
                  <c:v>52.255600000000001</c:v>
                </c:pt>
                <c:pt idx="3">
                  <c:v>51.825899999999997</c:v>
                </c:pt>
                <c:pt idx="4">
                  <c:v>51.664200000000001</c:v>
                </c:pt>
                <c:pt idx="5">
                  <c:v>52.0047</c:v>
                </c:pt>
                <c:pt idx="6">
                  <c:v>52.608499999999999</c:v>
                </c:pt>
                <c:pt idx="7">
                  <c:v>53.697699999999998</c:v>
                </c:pt>
                <c:pt idx="8">
                  <c:v>55.285400000000003</c:v>
                </c:pt>
                <c:pt idx="9">
                  <c:v>56.726799999999997</c:v>
                </c:pt>
                <c:pt idx="10">
                  <c:v>56.525599999999997</c:v>
                </c:pt>
                <c:pt idx="11">
                  <c:v>57.3812</c:v>
                </c:pt>
                <c:pt idx="12">
                  <c:v>58.773600000000002</c:v>
                </c:pt>
                <c:pt idx="13">
                  <c:v>60.615099999999998</c:v>
                </c:pt>
                <c:pt idx="14">
                  <c:v>62.108699999999999</c:v>
                </c:pt>
                <c:pt idx="15">
                  <c:v>63.204500000000003</c:v>
                </c:pt>
                <c:pt idx="16">
                  <c:v>63.401899999999998</c:v>
                </c:pt>
                <c:pt idx="17">
                  <c:v>63.455599999999997</c:v>
                </c:pt>
                <c:pt idx="18">
                  <c:v>62.542900000000003</c:v>
                </c:pt>
              </c:numCache>
            </c:numRef>
          </c:yVal>
          <c:smooth val="1"/>
          <c:extLst>
            <c:ext xmlns:c16="http://schemas.microsoft.com/office/drawing/2014/chart" uri="{C3380CC4-5D6E-409C-BE32-E72D297353CC}">
              <c16:uniqueId val="{00000006-BC6A-D145-8EBE-89157537FF47}"/>
            </c:ext>
          </c:extLst>
        </c:ser>
        <c:dLbls>
          <c:showLegendKey val="0"/>
          <c:showVal val="0"/>
          <c:showCatName val="0"/>
          <c:showSerName val="0"/>
          <c:showPercent val="0"/>
          <c:showBubbleSize val="0"/>
        </c:dLbls>
        <c:axId val="977881952"/>
        <c:axId val="977880640"/>
      </c:scatterChart>
      <c:valAx>
        <c:axId val="977881952"/>
        <c:scaling>
          <c:orientation val="minMax"/>
          <c:max val="2018"/>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en-CH"/>
          </a:p>
        </c:txPr>
        <c:crossAx val="977880640"/>
        <c:crosses val="autoZero"/>
        <c:crossBetween val="midCat"/>
      </c:valAx>
      <c:valAx>
        <c:axId val="97788064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9778819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'Figure 17'!$D$4:$D$8</c:f>
              <c:strCache>
                <c:ptCount val="5"/>
                <c:pt idx="0">
                  <c:v>Africa</c:v>
                </c:pt>
                <c:pt idx="1">
                  <c:v>Americas</c:v>
                </c:pt>
                <c:pt idx="2">
                  <c:v>Asia</c:v>
                </c:pt>
                <c:pt idx="3">
                  <c:v>Europe</c:v>
                </c:pt>
                <c:pt idx="4">
                  <c:v>Pacific</c:v>
                </c:pt>
              </c:strCache>
            </c:strRef>
          </c:cat>
          <c:val>
            <c:numRef>
              <c:f>'Figure 17'!$E$4:$E$8</c:f>
              <c:numCache>
                <c:formatCode>0.00</c:formatCode>
                <c:ptCount val="5"/>
                <c:pt idx="0">
                  <c:v>0.31372710598288678</c:v>
                </c:pt>
                <c:pt idx="1">
                  <c:v>0.72699051775507617</c:v>
                </c:pt>
                <c:pt idx="2">
                  <c:v>0.7743494180250835</c:v>
                </c:pt>
                <c:pt idx="3">
                  <c:v>0.86034855195097104</c:v>
                </c:pt>
                <c:pt idx="4">
                  <c:v>0.20603047632499061</c:v>
                </c:pt>
              </c:numCache>
            </c:numRef>
          </c:val>
          <c:extLst>
            <c:ext xmlns:c16="http://schemas.microsoft.com/office/drawing/2014/chart" uri="{C3380CC4-5D6E-409C-BE32-E72D297353CC}">
              <c16:uniqueId val="{00000000-2A23-4D11-A730-6638598AEA6D}"/>
            </c:ext>
          </c:extLst>
        </c:ser>
        <c:dLbls>
          <c:showLegendKey val="0"/>
          <c:showVal val="0"/>
          <c:showCatName val="0"/>
          <c:showSerName val="0"/>
          <c:showPercent val="0"/>
          <c:showBubbleSize val="0"/>
        </c:dLbls>
        <c:gapWidth val="219"/>
        <c:overlap val="-27"/>
        <c:axId val="908419840"/>
        <c:axId val="908422464"/>
      </c:barChart>
      <c:catAx>
        <c:axId val="908419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crossAx val="908422464"/>
        <c:crosses val="autoZero"/>
        <c:auto val="1"/>
        <c:lblAlgn val="ctr"/>
        <c:lblOffset val="100"/>
        <c:noMultiLvlLbl val="0"/>
      </c:catAx>
      <c:valAx>
        <c:axId val="9084224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crossAx val="908419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'Figure 18'!$E$3</c:f>
              <c:strCache>
                <c:ptCount val="1"/>
                <c:pt idx="0">
                  <c:v>Static untapped export potential</c:v>
                </c:pt>
              </c:strCache>
            </c:strRef>
          </c:tx>
          <c:spPr>
            <a:solidFill>
              <a:srgbClr val="FFC107"/>
            </a:solidFill>
            <a:ln>
              <a:noFill/>
            </a:ln>
            <a:effectLst/>
          </c:spPr>
          <c:invertIfNegative val="0"/>
          <c:cat>
            <c:strRef>
              <c:f>'Figure 18'!$D$4:$D$21</c:f>
              <c:strCache>
                <c:ptCount val="18"/>
                <c:pt idx="0">
                  <c:v>Cereals (10)</c:v>
                </c:pt>
                <c:pt idx="1">
                  <c:v>Iron and steel (72)</c:v>
                </c:pt>
                <c:pt idx="2">
                  <c:v>Beverages, spirits and vinegar (22)</c:v>
                </c:pt>
                <c:pt idx="3">
                  <c:v>Soap; washing, lubricating, polishing or scouring preparations (34)</c:v>
                </c:pt>
                <c:pt idx="4">
                  <c:v>Mineral fuels, mineral oils (27)</c:v>
                </c:pt>
                <c:pt idx="5">
                  <c:v>Preparations of cereals, flour, starch or milk   (19)</c:v>
                </c:pt>
                <c:pt idx="6">
                  <c:v>Apparel and clothing accessories; not knitted or crocheted  (62)</c:v>
                </c:pt>
                <c:pt idx="7">
                  <c:v>Animal or vegetable fats and oils (15)</c:v>
                </c:pt>
                <c:pt idx="8">
                  <c:v>Nuclear reactors, boilers, machinery and mechanical appliances  (84)</c:v>
                </c:pt>
                <c:pt idx="9">
                  <c:v>Miscellaneous edible preparations (21)</c:v>
                </c:pt>
                <c:pt idx="10">
                  <c:v>Fertilizers (31)</c:v>
                </c:pt>
                <c:pt idx="11">
                  <c:v>Electrical machinery and equipment (85)</c:v>
                </c:pt>
                <c:pt idx="12">
                  <c:v>Copper (74)</c:v>
                </c:pt>
                <c:pt idx="13">
                  <c:v>Essential oils; perfumery, cosmetic or toilet preparations  perfumery, cosmetics (33)</c:v>
                </c:pt>
                <c:pt idx="14">
                  <c:v>Plastics (39)</c:v>
                </c:pt>
                <c:pt idx="15">
                  <c:v>Fish and crustaceans (03)</c:v>
                </c:pt>
                <c:pt idx="16">
                  <c:v>Sugar (17)</c:v>
                </c:pt>
                <c:pt idx="17">
                  <c:v>Vehicles (87)</c:v>
                </c:pt>
              </c:strCache>
            </c:strRef>
          </c:cat>
          <c:val>
            <c:numRef>
              <c:f>'Figure 18'!$E$4:$E$21</c:f>
              <c:numCache>
                <c:formatCode>0.00</c:formatCode>
                <c:ptCount val="18"/>
                <c:pt idx="0">
                  <c:v>211.68576009915623</c:v>
                </c:pt>
                <c:pt idx="1">
                  <c:v>226.46547183284289</c:v>
                </c:pt>
                <c:pt idx="2">
                  <c:v>145.12101061007183</c:v>
                </c:pt>
                <c:pt idx="3">
                  <c:v>167.32400379795359</c:v>
                </c:pt>
                <c:pt idx="4">
                  <c:v>66.713686715106007</c:v>
                </c:pt>
                <c:pt idx="5">
                  <c:v>174.94604420821224</c:v>
                </c:pt>
                <c:pt idx="6">
                  <c:v>352.60524680248693</c:v>
                </c:pt>
                <c:pt idx="7">
                  <c:v>244.46784094215178</c:v>
                </c:pt>
                <c:pt idx="8">
                  <c:v>353.60495697922255</c:v>
                </c:pt>
                <c:pt idx="9">
                  <c:v>158.80012507165981</c:v>
                </c:pt>
                <c:pt idx="10">
                  <c:v>346.89620074937994</c:v>
                </c:pt>
                <c:pt idx="11">
                  <c:v>485.61301591668513</c:v>
                </c:pt>
                <c:pt idx="12">
                  <c:v>533.92759884974032</c:v>
                </c:pt>
                <c:pt idx="13">
                  <c:v>234.64427797266464</c:v>
                </c:pt>
                <c:pt idx="14">
                  <c:v>335.95068309564567</c:v>
                </c:pt>
                <c:pt idx="15">
                  <c:v>304.62595166473244</c:v>
                </c:pt>
                <c:pt idx="16">
                  <c:v>591.8874497757904</c:v>
                </c:pt>
                <c:pt idx="17">
                  <c:v>572.56439840284202</c:v>
                </c:pt>
              </c:numCache>
            </c:numRef>
          </c:val>
          <c:extLst>
            <c:ext xmlns:c16="http://schemas.microsoft.com/office/drawing/2014/chart" uri="{C3380CC4-5D6E-409C-BE32-E72D297353CC}">
              <c16:uniqueId val="{00000000-39FB-4A6D-B0E7-38760A790DB1}"/>
            </c:ext>
          </c:extLst>
        </c:ser>
        <c:ser>
          <c:idx val="1"/>
          <c:order val="1"/>
          <c:tx>
            <c:strRef>
              <c:f>'Figure 18'!$F$3</c:f>
              <c:strCache>
                <c:ptCount val="1"/>
                <c:pt idx="0">
                  <c:v>Dynamic untapped export potential</c:v>
                </c:pt>
              </c:strCache>
            </c:strRef>
          </c:tx>
          <c:spPr>
            <a:solidFill>
              <a:srgbClr val="689F38"/>
            </a:solidFill>
            <a:ln>
              <a:noFill/>
            </a:ln>
            <a:effectLst/>
          </c:spPr>
          <c:invertIfNegative val="0"/>
          <c:cat>
            <c:strRef>
              <c:f>'Figure 18'!$D$4:$D$21</c:f>
              <c:strCache>
                <c:ptCount val="18"/>
                <c:pt idx="0">
                  <c:v>Cereals (10)</c:v>
                </c:pt>
                <c:pt idx="1">
                  <c:v>Iron and steel (72)</c:v>
                </c:pt>
                <c:pt idx="2">
                  <c:v>Beverages, spirits and vinegar (22)</c:v>
                </c:pt>
                <c:pt idx="3">
                  <c:v>Soap; washing, lubricating, polishing or scouring preparations (34)</c:v>
                </c:pt>
                <c:pt idx="4">
                  <c:v>Mineral fuels, mineral oils (27)</c:v>
                </c:pt>
                <c:pt idx="5">
                  <c:v>Preparations of cereals, flour, starch or milk   (19)</c:v>
                </c:pt>
                <c:pt idx="6">
                  <c:v>Apparel and clothing accessories; not knitted or crocheted  (62)</c:v>
                </c:pt>
                <c:pt idx="7">
                  <c:v>Animal or vegetable fats and oils (15)</c:v>
                </c:pt>
                <c:pt idx="8">
                  <c:v>Nuclear reactors, boilers, machinery and mechanical appliances  (84)</c:v>
                </c:pt>
                <c:pt idx="9">
                  <c:v>Miscellaneous edible preparations (21)</c:v>
                </c:pt>
                <c:pt idx="10">
                  <c:v>Fertilizers (31)</c:v>
                </c:pt>
                <c:pt idx="11">
                  <c:v>Electrical machinery and equipment (85)</c:v>
                </c:pt>
                <c:pt idx="12">
                  <c:v>Copper (74)</c:v>
                </c:pt>
                <c:pt idx="13">
                  <c:v>Essential oils; perfumery, cosmetic or toilet preparations  perfumery, cosmetics (33)</c:v>
                </c:pt>
                <c:pt idx="14">
                  <c:v>Plastics (39)</c:v>
                </c:pt>
                <c:pt idx="15">
                  <c:v>Fish and crustaceans (03)</c:v>
                </c:pt>
                <c:pt idx="16">
                  <c:v>Sugar (17)</c:v>
                </c:pt>
                <c:pt idx="17">
                  <c:v>Vehicles (87)</c:v>
                </c:pt>
              </c:strCache>
            </c:strRef>
          </c:cat>
          <c:val>
            <c:numRef>
              <c:f>'Figure 18'!$F$4:$F$21</c:f>
              <c:numCache>
                <c:formatCode>0.00</c:formatCode>
                <c:ptCount val="18"/>
                <c:pt idx="0">
                  <c:v>277.89983599335955</c:v>
                </c:pt>
                <c:pt idx="1">
                  <c:v>279.22196426410608</c:v>
                </c:pt>
                <c:pt idx="2">
                  <c:v>379.91223187397048</c:v>
                </c:pt>
                <c:pt idx="3">
                  <c:v>362.81465109047201</c:v>
                </c:pt>
                <c:pt idx="4">
                  <c:v>494.47512327494258</c:v>
                </c:pt>
                <c:pt idx="5">
                  <c:v>408.68559892620004</c:v>
                </c:pt>
                <c:pt idx="6">
                  <c:v>282.09566049566359</c:v>
                </c:pt>
                <c:pt idx="7">
                  <c:v>398.52172890809072</c:v>
                </c:pt>
                <c:pt idx="8">
                  <c:v>320.92242079481127</c:v>
                </c:pt>
                <c:pt idx="9">
                  <c:v>526.4498446937132</c:v>
                </c:pt>
                <c:pt idx="10">
                  <c:v>407.79377604943369</c:v>
                </c:pt>
                <c:pt idx="11">
                  <c:v>332.42740207068005</c:v>
                </c:pt>
                <c:pt idx="12">
                  <c:v>332.64449659366807</c:v>
                </c:pt>
                <c:pt idx="13">
                  <c:v>642.50842897786868</c:v>
                </c:pt>
                <c:pt idx="14">
                  <c:v>595.40461577463986</c:v>
                </c:pt>
                <c:pt idx="15">
                  <c:v>836.42261724071739</c:v>
                </c:pt>
                <c:pt idx="16">
                  <c:v>664.59987459817489</c:v>
                </c:pt>
                <c:pt idx="17">
                  <c:v>819.88513666245251</c:v>
                </c:pt>
              </c:numCache>
            </c:numRef>
          </c:val>
          <c:extLst>
            <c:ext xmlns:c16="http://schemas.microsoft.com/office/drawing/2014/chart" uri="{C3380CC4-5D6E-409C-BE32-E72D297353CC}">
              <c16:uniqueId val="{00000001-39FB-4A6D-B0E7-38760A790DB1}"/>
            </c:ext>
          </c:extLst>
        </c:ser>
        <c:dLbls>
          <c:showLegendKey val="0"/>
          <c:showVal val="0"/>
          <c:showCatName val="0"/>
          <c:showSerName val="0"/>
          <c:showPercent val="0"/>
          <c:showBubbleSize val="0"/>
        </c:dLbls>
        <c:gapWidth val="150"/>
        <c:overlap val="100"/>
        <c:axId val="531436344"/>
        <c:axId val="531434704"/>
      </c:barChart>
      <c:catAx>
        <c:axId val="531436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CH"/>
          </a:p>
        </c:txPr>
        <c:crossAx val="531434704"/>
        <c:crosses val="autoZero"/>
        <c:auto val="1"/>
        <c:lblAlgn val="ctr"/>
        <c:lblOffset val="100"/>
        <c:noMultiLvlLbl val="0"/>
      </c:catAx>
      <c:valAx>
        <c:axId val="531434704"/>
        <c:scaling>
          <c:orientation val="minMax"/>
        </c:scaling>
        <c:delete val="0"/>
        <c:axPos val="b"/>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CH"/>
          </a:p>
        </c:txPr>
        <c:crossAx val="531436344"/>
        <c:crosses val="autoZero"/>
        <c:crossBetween val="between"/>
      </c:valAx>
      <c:spPr>
        <a:noFill/>
        <a:ln>
          <a:noFill/>
        </a:ln>
        <a:effectLst/>
      </c:spPr>
    </c:plotArea>
    <c:legend>
      <c:legendPos val="b"/>
      <c:layout>
        <c:manualLayout>
          <c:xMode val="edge"/>
          <c:yMode val="edge"/>
          <c:x val="0.7473851144101058"/>
          <c:y val="0.55394355713414434"/>
          <c:w val="0.19457028345765079"/>
          <c:h val="0.2185307870998883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CH"/>
        </a:p>
      </c:txPr>
    </c:legend>
    <c:plotVisOnly val="1"/>
    <c:dispBlanksAs val="gap"/>
    <c:showDLblsOverMax val="0"/>
  </c:chart>
  <c:spPr>
    <a:solidFill>
      <a:schemeClr val="bg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493669316176664"/>
          <c:y val="2.7062231121139611E-2"/>
          <c:w val="0.48012685744393147"/>
          <c:h val="0.85160056534298711"/>
        </c:manualLayout>
      </c:layout>
      <c:barChart>
        <c:barDir val="bar"/>
        <c:grouping val="clustered"/>
        <c:varyColors val="0"/>
        <c:ser>
          <c:idx val="0"/>
          <c:order val="0"/>
          <c:tx>
            <c:strRef>
              <c:f>'Figure 19'!$E$3</c:f>
              <c:strCache>
                <c:ptCount val="1"/>
                <c:pt idx="0">
                  <c:v>Additional export potential through anticipated tariff liberalization</c:v>
                </c:pt>
              </c:strCache>
            </c:strRef>
          </c:tx>
          <c:spPr>
            <a:solidFill>
              <a:schemeClr val="bg1">
                <a:lumMod val="65000"/>
              </a:schemeClr>
            </a:solidFill>
            <a:ln>
              <a:noFill/>
            </a:ln>
            <a:effectLst/>
          </c:spPr>
          <c:invertIfNegative val="0"/>
          <c:cat>
            <c:strRef>
              <c:f>'Figure 19'!$D$4:$D$21</c:f>
              <c:strCache>
                <c:ptCount val="18"/>
                <c:pt idx="0">
                  <c:v>Preparations of cereals, flour, milk... (19)</c:v>
                </c:pt>
                <c:pt idx="1">
                  <c:v>Machinery, mechanical appliances (84)</c:v>
                </c:pt>
                <c:pt idx="2">
                  <c:v>Miscellaneous manufactured articles (96)</c:v>
                </c:pt>
                <c:pt idx="3">
                  <c:v>Salt; sulphur; earths; cement... (25)</c:v>
                </c:pt>
                <c:pt idx="4">
                  <c:v>Preparations of meat, of fish or crustaceans (16)</c:v>
                </c:pt>
                <c:pt idx="5">
                  <c:v>Paper, paperboard and articles thereof (48)</c:v>
                </c:pt>
                <c:pt idx="6">
                  <c:v>Essential oils, perfumery, cosmetics (33)</c:v>
                </c:pt>
                <c:pt idx="7">
                  <c:v>Iron and steel (72)</c:v>
                </c:pt>
                <c:pt idx="8">
                  <c:v>Articles of iron or steel (73)</c:v>
                </c:pt>
                <c:pt idx="9">
                  <c:v>Coffee, tea, mate and spices (09)</c:v>
                </c:pt>
                <c:pt idx="10">
                  <c:v>Beverages, spirits and vinegar (22)</c:v>
                </c:pt>
                <c:pt idx="11">
                  <c:v>Fruit and nuts, edible  (08)</c:v>
                </c:pt>
                <c:pt idx="12">
                  <c:v>Electrical machinery and equipment (85)</c:v>
                </c:pt>
                <c:pt idx="13">
                  <c:v>Plastics (39)</c:v>
                </c:pt>
                <c:pt idx="14">
                  <c:v>Fish and crustaceans (03)</c:v>
                </c:pt>
                <c:pt idx="15">
                  <c:v>Soap; washing, lubricating, polishing or scouring preparations (34)</c:v>
                </c:pt>
                <c:pt idx="16">
                  <c:v>Sugar (17)</c:v>
                </c:pt>
                <c:pt idx="17">
                  <c:v>Vehicles (87)</c:v>
                </c:pt>
              </c:strCache>
            </c:strRef>
          </c:cat>
          <c:val>
            <c:numRef>
              <c:f>'Figure 19'!$E$4:$E$21</c:f>
              <c:numCache>
                <c:formatCode>0.00</c:formatCode>
                <c:ptCount val="18"/>
                <c:pt idx="0">
                  <c:v>169.51019605342839</c:v>
                </c:pt>
                <c:pt idx="1">
                  <c:v>170.26059899424797</c:v>
                </c:pt>
                <c:pt idx="2">
                  <c:v>173.0014501267616</c:v>
                </c:pt>
                <c:pt idx="3">
                  <c:v>181.79515553813059</c:v>
                </c:pt>
                <c:pt idx="4">
                  <c:v>195.04671235243825</c:v>
                </c:pt>
                <c:pt idx="5">
                  <c:v>203.24481534825753</c:v>
                </c:pt>
                <c:pt idx="6">
                  <c:v>214.09082386435912</c:v>
                </c:pt>
                <c:pt idx="7">
                  <c:v>227.97949144306671</c:v>
                </c:pt>
                <c:pt idx="8">
                  <c:v>246.16267990788069</c:v>
                </c:pt>
                <c:pt idx="9">
                  <c:v>246.97191542706645</c:v>
                </c:pt>
                <c:pt idx="10">
                  <c:v>280.51694729715479</c:v>
                </c:pt>
                <c:pt idx="11">
                  <c:v>323.15307047249178</c:v>
                </c:pt>
                <c:pt idx="12">
                  <c:v>351.2035315702405</c:v>
                </c:pt>
                <c:pt idx="13">
                  <c:v>365.56971506474861</c:v>
                </c:pt>
                <c:pt idx="14">
                  <c:v>367.05768243882375</c:v>
                </c:pt>
                <c:pt idx="15">
                  <c:v>372.06467014740304</c:v>
                </c:pt>
                <c:pt idx="16">
                  <c:v>462.81041527650444</c:v>
                </c:pt>
                <c:pt idx="17">
                  <c:v>1950.41781260059</c:v>
                </c:pt>
              </c:numCache>
            </c:numRef>
          </c:val>
          <c:extLst>
            <c:ext xmlns:c16="http://schemas.microsoft.com/office/drawing/2014/chart" uri="{C3380CC4-5D6E-409C-BE32-E72D297353CC}">
              <c16:uniqueId val="{00000000-D2CB-4947-A82F-20EFBB9ADC19}"/>
            </c:ext>
          </c:extLst>
        </c:ser>
        <c:dLbls>
          <c:showLegendKey val="0"/>
          <c:showVal val="0"/>
          <c:showCatName val="0"/>
          <c:showSerName val="0"/>
          <c:showPercent val="0"/>
          <c:showBubbleSize val="0"/>
        </c:dLbls>
        <c:gapWidth val="182"/>
        <c:axId val="525037800"/>
        <c:axId val="525035176"/>
      </c:barChart>
      <c:catAx>
        <c:axId val="525037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CH"/>
          </a:p>
        </c:txPr>
        <c:crossAx val="525035176"/>
        <c:crosses val="autoZero"/>
        <c:auto val="1"/>
        <c:lblAlgn val="ctr"/>
        <c:lblOffset val="100"/>
        <c:noMultiLvlLbl val="0"/>
      </c:catAx>
      <c:valAx>
        <c:axId val="525035176"/>
        <c:scaling>
          <c:orientation val="minMax"/>
          <c:max val="2000"/>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million</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CH"/>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CH"/>
          </a:p>
        </c:txPr>
        <c:crossAx val="5250378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899001446968703E-2"/>
          <c:y val="2.3560281075711009E-2"/>
          <c:w val="0.93085858756295625"/>
          <c:h val="0.51075288619610082"/>
        </c:manualLayout>
      </c:layout>
      <c:barChart>
        <c:barDir val="col"/>
        <c:grouping val="clustered"/>
        <c:varyColors val="0"/>
        <c:ser>
          <c:idx val="0"/>
          <c:order val="0"/>
          <c:tx>
            <c:v>Sanitary and phytosanitary measures</c:v>
          </c:tx>
          <c:spPr>
            <a:solidFill>
              <a:schemeClr val="accent1"/>
            </a:solidFill>
            <a:ln>
              <a:noFill/>
            </a:ln>
            <a:effectLst/>
          </c:spPr>
          <c:invertIfNegative val="0"/>
          <c:cat>
            <c:strRef>
              <c:f>'Figure 21'!$E$4:$T$4</c:f>
              <c:strCache>
                <c:ptCount val="16"/>
                <c:pt idx="0">
                  <c:v>Animals</c:v>
                </c:pt>
                <c:pt idx="1">
                  <c:v>Chemicals</c:v>
                </c:pt>
                <c:pt idx="2">
                  <c:v>Food Products</c:v>
                </c:pt>
                <c:pt idx="3">
                  <c:v>Footwear</c:v>
                </c:pt>
                <c:pt idx="4">
                  <c:v>Fuels</c:v>
                </c:pt>
                <c:pt idx="5">
                  <c:v>Hides and skins</c:v>
                </c:pt>
                <c:pt idx="6">
                  <c:v>Machinery and electrical equipment</c:v>
                </c:pt>
                <c:pt idx="7">
                  <c:v>Metals</c:v>
                </c:pt>
                <c:pt idx="8">
                  <c:v>Minerals</c:v>
                </c:pt>
                <c:pt idx="9">
                  <c:v>Miscellaneous</c:v>
                </c:pt>
                <c:pt idx="10">
                  <c:v>Plastic or rubber</c:v>
                </c:pt>
                <c:pt idx="11">
                  <c:v>Stone and glass</c:v>
                </c:pt>
                <c:pt idx="12">
                  <c:v>Textiles and clothing</c:v>
                </c:pt>
                <c:pt idx="13">
                  <c:v>Transportation</c:v>
                </c:pt>
                <c:pt idx="14">
                  <c:v>Vegetables</c:v>
                </c:pt>
                <c:pt idx="15">
                  <c:v>Wood</c:v>
                </c:pt>
              </c:strCache>
            </c:strRef>
          </c:cat>
          <c:val>
            <c:numRef>
              <c:f>'Figure 21'!$E$5:$T$5</c:f>
              <c:numCache>
                <c:formatCode>General</c:formatCode>
                <c:ptCount val="16"/>
                <c:pt idx="0">
                  <c:v>93.826000976562497</c:v>
                </c:pt>
                <c:pt idx="1">
                  <c:v>12.683999904493492</c:v>
                </c:pt>
                <c:pt idx="2">
                  <c:v>71.444000562032059</c:v>
                </c:pt>
                <c:pt idx="3">
                  <c:v>9.9999997764825821E-3</c:v>
                </c:pt>
                <c:pt idx="4">
                  <c:v>16.519999861717224</c:v>
                </c:pt>
                <c:pt idx="5">
                  <c:v>16.298571459416831</c:v>
                </c:pt>
                <c:pt idx="6">
                  <c:v>42.669998168945312</c:v>
                </c:pt>
                <c:pt idx="7">
                  <c:v>9.9999997764825821E-3</c:v>
                </c:pt>
                <c:pt idx="8">
                  <c:v>5.4118180898102848</c:v>
                </c:pt>
                <c:pt idx="9">
                  <c:v>23.489999771118164</c:v>
                </c:pt>
                <c:pt idx="10">
                  <c:v>3.9999999105930328E-2</c:v>
                </c:pt>
                <c:pt idx="11">
                  <c:v>0.9349999725818634</c:v>
                </c:pt>
                <c:pt idx="12">
                  <c:v>2.9588888602124319</c:v>
                </c:pt>
                <c:pt idx="13">
                  <c:v>5.429999828338623</c:v>
                </c:pt>
                <c:pt idx="14">
                  <c:v>89.126666259765628</c:v>
                </c:pt>
                <c:pt idx="15">
                  <c:v>21.453333278497059</c:v>
                </c:pt>
              </c:numCache>
            </c:numRef>
          </c:val>
          <c:extLst>
            <c:ext xmlns:c16="http://schemas.microsoft.com/office/drawing/2014/chart" uri="{C3380CC4-5D6E-409C-BE32-E72D297353CC}">
              <c16:uniqueId val="{00000000-4616-4807-BD6B-E772D1BBCD50}"/>
            </c:ext>
          </c:extLst>
        </c:ser>
        <c:ser>
          <c:idx val="1"/>
          <c:order val="1"/>
          <c:tx>
            <c:v>Technical barriers to trade</c:v>
          </c:tx>
          <c:spPr>
            <a:solidFill>
              <a:schemeClr val="accent2"/>
            </a:solidFill>
            <a:ln>
              <a:noFill/>
            </a:ln>
            <a:effectLst/>
          </c:spPr>
          <c:invertIfNegative val="0"/>
          <c:cat>
            <c:strRef>
              <c:f>'Figure 21'!$E$4:$T$4</c:f>
              <c:strCache>
                <c:ptCount val="16"/>
                <c:pt idx="0">
                  <c:v>Animals</c:v>
                </c:pt>
                <c:pt idx="1">
                  <c:v>Chemicals</c:v>
                </c:pt>
                <c:pt idx="2">
                  <c:v>Food Products</c:v>
                </c:pt>
                <c:pt idx="3">
                  <c:v>Footwear</c:v>
                </c:pt>
                <c:pt idx="4">
                  <c:v>Fuels</c:v>
                </c:pt>
                <c:pt idx="5">
                  <c:v>Hides and skins</c:v>
                </c:pt>
                <c:pt idx="6">
                  <c:v>Machinery and electrical equipment</c:v>
                </c:pt>
                <c:pt idx="7">
                  <c:v>Metals</c:v>
                </c:pt>
                <c:pt idx="8">
                  <c:v>Minerals</c:v>
                </c:pt>
                <c:pt idx="9">
                  <c:v>Miscellaneous</c:v>
                </c:pt>
                <c:pt idx="10">
                  <c:v>Plastic or rubber</c:v>
                </c:pt>
                <c:pt idx="11">
                  <c:v>Stone and glass</c:v>
                </c:pt>
                <c:pt idx="12">
                  <c:v>Textiles and clothing</c:v>
                </c:pt>
                <c:pt idx="13">
                  <c:v>Transportation</c:v>
                </c:pt>
                <c:pt idx="14">
                  <c:v>Vegetables</c:v>
                </c:pt>
                <c:pt idx="15">
                  <c:v>Wood</c:v>
                </c:pt>
              </c:strCache>
            </c:strRef>
          </c:cat>
          <c:val>
            <c:numRef>
              <c:f>'Figure 21'!$E$6:$T$6</c:f>
              <c:numCache>
                <c:formatCode>General</c:formatCode>
                <c:ptCount val="16"/>
                <c:pt idx="0">
                  <c:v>68.508182525634766</c:v>
                </c:pt>
                <c:pt idx="1">
                  <c:v>43.860000499089558</c:v>
                </c:pt>
                <c:pt idx="2">
                  <c:v>45.956000296274823</c:v>
                </c:pt>
                <c:pt idx="3">
                  <c:v>38.723334312438965</c:v>
                </c:pt>
                <c:pt idx="4">
                  <c:v>81.016362970525563</c:v>
                </c:pt>
                <c:pt idx="5">
                  <c:v>25.387143217027187</c:v>
                </c:pt>
                <c:pt idx="6">
                  <c:v>31.883635927330364</c:v>
                </c:pt>
                <c:pt idx="7">
                  <c:v>15.364286065101624</c:v>
                </c:pt>
                <c:pt idx="8">
                  <c:v>41.269999664784834</c:v>
                </c:pt>
                <c:pt idx="9">
                  <c:v>20.076666692892712</c:v>
                </c:pt>
                <c:pt idx="10">
                  <c:v>11.651110975692669</c:v>
                </c:pt>
                <c:pt idx="11">
                  <c:v>13.770908913659779</c:v>
                </c:pt>
                <c:pt idx="12">
                  <c:v>44.305000320076942</c:v>
                </c:pt>
                <c:pt idx="13">
                  <c:v>36.933332529695086</c:v>
                </c:pt>
                <c:pt idx="14">
                  <c:v>61.594999705751739</c:v>
                </c:pt>
                <c:pt idx="15">
                  <c:v>9.7210000092163682</c:v>
                </c:pt>
              </c:numCache>
            </c:numRef>
          </c:val>
          <c:extLst>
            <c:ext xmlns:c16="http://schemas.microsoft.com/office/drawing/2014/chart" uri="{C3380CC4-5D6E-409C-BE32-E72D297353CC}">
              <c16:uniqueId val="{00000001-4616-4807-BD6B-E772D1BBCD50}"/>
            </c:ext>
          </c:extLst>
        </c:ser>
        <c:ser>
          <c:idx val="2"/>
          <c:order val="2"/>
          <c:tx>
            <c:v>Export-related measures</c:v>
          </c:tx>
          <c:spPr>
            <a:solidFill>
              <a:schemeClr val="accent3"/>
            </a:solidFill>
            <a:ln>
              <a:noFill/>
            </a:ln>
            <a:effectLst/>
          </c:spPr>
          <c:invertIfNegative val="0"/>
          <c:cat>
            <c:strRef>
              <c:f>'Figure 21'!$E$4:$T$4</c:f>
              <c:strCache>
                <c:ptCount val="16"/>
                <c:pt idx="0">
                  <c:v>Animals</c:v>
                </c:pt>
                <c:pt idx="1">
                  <c:v>Chemicals</c:v>
                </c:pt>
                <c:pt idx="2">
                  <c:v>Food Products</c:v>
                </c:pt>
                <c:pt idx="3">
                  <c:v>Footwear</c:v>
                </c:pt>
                <c:pt idx="4">
                  <c:v>Fuels</c:v>
                </c:pt>
                <c:pt idx="5">
                  <c:v>Hides and skins</c:v>
                </c:pt>
                <c:pt idx="6">
                  <c:v>Machinery and electrical equipment</c:v>
                </c:pt>
                <c:pt idx="7">
                  <c:v>Metals</c:v>
                </c:pt>
                <c:pt idx="8">
                  <c:v>Minerals</c:v>
                </c:pt>
                <c:pt idx="9">
                  <c:v>Miscellaneous</c:v>
                </c:pt>
                <c:pt idx="10">
                  <c:v>Plastic or rubber</c:v>
                </c:pt>
                <c:pt idx="11">
                  <c:v>Stone and glass</c:v>
                </c:pt>
                <c:pt idx="12">
                  <c:v>Textiles and clothing</c:v>
                </c:pt>
                <c:pt idx="13">
                  <c:v>Transportation</c:v>
                </c:pt>
                <c:pt idx="14">
                  <c:v>Vegetables</c:v>
                </c:pt>
                <c:pt idx="15">
                  <c:v>Wood</c:v>
                </c:pt>
              </c:strCache>
            </c:strRef>
          </c:cat>
          <c:val>
            <c:numRef>
              <c:f>'Figure 21'!$E$7:$T$7</c:f>
              <c:numCache>
                <c:formatCode>General</c:formatCode>
                <c:ptCount val="16"/>
                <c:pt idx="0">
                  <c:v>83.775714601789204</c:v>
                </c:pt>
                <c:pt idx="1">
                  <c:v>19.523333307355642</c:v>
                </c:pt>
                <c:pt idx="2">
                  <c:v>48.464999848178458</c:v>
                </c:pt>
                <c:pt idx="3">
                  <c:v>19.37500018036614</c:v>
                </c:pt>
                <c:pt idx="4">
                  <c:v>98.528333028157547</c:v>
                </c:pt>
                <c:pt idx="5">
                  <c:v>70.076000595092779</c:v>
                </c:pt>
                <c:pt idx="6">
                  <c:v>46.675714687045129</c:v>
                </c:pt>
                <c:pt idx="7">
                  <c:v>16.52625023573637</c:v>
                </c:pt>
                <c:pt idx="8">
                  <c:v>19.758750410052016</c:v>
                </c:pt>
                <c:pt idx="9">
                  <c:v>9.6554546892981641</c:v>
                </c:pt>
                <c:pt idx="10">
                  <c:v>23.641428907002723</c:v>
                </c:pt>
                <c:pt idx="11">
                  <c:v>59.806666453679405</c:v>
                </c:pt>
                <c:pt idx="12">
                  <c:v>23.714285407747543</c:v>
                </c:pt>
                <c:pt idx="13">
                  <c:v>38.346666971842446</c:v>
                </c:pt>
                <c:pt idx="14">
                  <c:v>77.769166360298797</c:v>
                </c:pt>
                <c:pt idx="15">
                  <c:v>46.936362928964876</c:v>
                </c:pt>
              </c:numCache>
            </c:numRef>
          </c:val>
          <c:extLst>
            <c:ext xmlns:c16="http://schemas.microsoft.com/office/drawing/2014/chart" uri="{C3380CC4-5D6E-409C-BE32-E72D297353CC}">
              <c16:uniqueId val="{00000002-4616-4807-BD6B-E772D1BBCD50}"/>
            </c:ext>
          </c:extLst>
        </c:ser>
        <c:dLbls>
          <c:showLegendKey val="0"/>
          <c:showVal val="0"/>
          <c:showCatName val="0"/>
          <c:showSerName val="0"/>
          <c:showPercent val="0"/>
          <c:showBubbleSize val="0"/>
        </c:dLbls>
        <c:gapWidth val="219"/>
        <c:overlap val="-27"/>
        <c:axId val="1014535968"/>
        <c:axId val="1014536952"/>
      </c:barChart>
      <c:catAx>
        <c:axId val="101453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crossAx val="1014536952"/>
        <c:crosses val="autoZero"/>
        <c:auto val="1"/>
        <c:lblAlgn val="ctr"/>
        <c:lblOffset val="100"/>
        <c:noMultiLvlLbl val="0"/>
      </c:catAx>
      <c:valAx>
        <c:axId val="10145369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crossAx val="1014535968"/>
        <c:crosses val="autoZero"/>
        <c:crossBetween val="between"/>
      </c:valAx>
      <c:spPr>
        <a:noFill/>
        <a:ln>
          <a:noFill/>
        </a:ln>
        <a:effectLst/>
      </c:spPr>
    </c:plotArea>
    <c:legend>
      <c:legendPos val="b"/>
      <c:layout>
        <c:manualLayout>
          <c:xMode val="edge"/>
          <c:yMode val="edge"/>
          <c:x val="0.13067442791017361"/>
          <c:y val="0.9276015469639397"/>
          <c:w val="0.73865114417965272"/>
          <c:h val="7.23984530360603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22'!$E$3</c:f>
              <c:strCache>
                <c:ptCount val="1"/>
                <c:pt idx="0">
                  <c:v>Air</c:v>
                </c:pt>
              </c:strCache>
            </c:strRef>
          </c:tx>
          <c:spPr>
            <a:solidFill>
              <a:schemeClr val="accent1"/>
            </a:solidFill>
            <a:ln>
              <a:noFill/>
            </a:ln>
            <a:effectLst/>
          </c:spPr>
          <c:invertIfNegative val="0"/>
          <c:cat>
            <c:strRef>
              <c:f>'Figure 22'!$D$4:$D$12</c:f>
              <c:strCache>
                <c:ptCount val="9"/>
                <c:pt idx="0">
                  <c:v>Intra-African</c:v>
                </c:pt>
                <c:pt idx="1">
                  <c:v>Extra-African</c:v>
                </c:pt>
                <c:pt idx="2">
                  <c:v>IGAD </c:v>
                </c:pt>
                <c:pt idx="3">
                  <c:v>EAC</c:v>
                </c:pt>
                <c:pt idx="4">
                  <c:v>SADC</c:v>
                </c:pt>
                <c:pt idx="5">
                  <c:v>ECOWAS</c:v>
                </c:pt>
                <c:pt idx="6">
                  <c:v>ECCAS </c:v>
                </c:pt>
                <c:pt idx="7">
                  <c:v>COMESA </c:v>
                </c:pt>
                <c:pt idx="8">
                  <c:v>AMU </c:v>
                </c:pt>
              </c:strCache>
            </c:strRef>
          </c:cat>
          <c:val>
            <c:numRef>
              <c:f>'Figure 22'!$E$4:$E$12</c:f>
              <c:numCache>
                <c:formatCode>0.00</c:formatCode>
                <c:ptCount val="9"/>
                <c:pt idx="0">
                  <c:v>38.152779879999997</c:v>
                </c:pt>
                <c:pt idx="1">
                  <c:v>8.3511811080000005</c:v>
                </c:pt>
                <c:pt idx="2">
                  <c:v>150.40115979999999</c:v>
                </c:pt>
                <c:pt idx="3">
                  <c:v>141.5016933</c:v>
                </c:pt>
                <c:pt idx="4">
                  <c:v>49.065242089999998</c:v>
                </c:pt>
                <c:pt idx="5">
                  <c:v>98.47704263</c:v>
                </c:pt>
                <c:pt idx="6">
                  <c:v>111.5692143</c:v>
                </c:pt>
                <c:pt idx="7">
                  <c:v>62.7006096</c:v>
                </c:pt>
                <c:pt idx="8">
                  <c:v>65.613851220000001</c:v>
                </c:pt>
              </c:numCache>
            </c:numRef>
          </c:val>
          <c:extLst>
            <c:ext xmlns:c16="http://schemas.microsoft.com/office/drawing/2014/chart" uri="{C3380CC4-5D6E-409C-BE32-E72D297353CC}">
              <c16:uniqueId val="{00000000-0FAD-4BAF-BB65-4F4227CEEA74}"/>
            </c:ext>
          </c:extLst>
        </c:ser>
        <c:ser>
          <c:idx val="1"/>
          <c:order val="1"/>
          <c:tx>
            <c:strRef>
              <c:f>'Figure 22'!$F$3</c:f>
              <c:strCache>
                <c:ptCount val="1"/>
                <c:pt idx="0">
                  <c:v>Sea</c:v>
                </c:pt>
              </c:strCache>
            </c:strRef>
          </c:tx>
          <c:spPr>
            <a:solidFill>
              <a:schemeClr val="accent2"/>
            </a:solidFill>
            <a:ln>
              <a:noFill/>
            </a:ln>
            <a:effectLst/>
          </c:spPr>
          <c:invertIfNegative val="0"/>
          <c:cat>
            <c:strRef>
              <c:f>'Figure 22'!$D$4:$D$12</c:f>
              <c:strCache>
                <c:ptCount val="9"/>
                <c:pt idx="0">
                  <c:v>Intra-African</c:v>
                </c:pt>
                <c:pt idx="1">
                  <c:v>Extra-African</c:v>
                </c:pt>
                <c:pt idx="2">
                  <c:v>IGAD </c:v>
                </c:pt>
                <c:pt idx="3">
                  <c:v>EAC</c:v>
                </c:pt>
                <c:pt idx="4">
                  <c:v>SADC</c:v>
                </c:pt>
                <c:pt idx="5">
                  <c:v>ECOWAS</c:v>
                </c:pt>
                <c:pt idx="6">
                  <c:v>ECCAS </c:v>
                </c:pt>
                <c:pt idx="7">
                  <c:v>COMESA </c:v>
                </c:pt>
                <c:pt idx="8">
                  <c:v>AMU </c:v>
                </c:pt>
              </c:strCache>
            </c:strRef>
          </c:cat>
          <c:val>
            <c:numRef>
              <c:f>'Figure 22'!$F$4:$F$12</c:f>
              <c:numCache>
                <c:formatCode>0.00</c:formatCode>
                <c:ptCount val="9"/>
                <c:pt idx="0">
                  <c:v>18.698384440000002</c:v>
                </c:pt>
                <c:pt idx="1">
                  <c:v>6.8062279190000003</c:v>
                </c:pt>
                <c:pt idx="2">
                  <c:v>54.196663559999998</c:v>
                </c:pt>
                <c:pt idx="3">
                  <c:v>52.456005869999998</c:v>
                </c:pt>
                <c:pt idx="4">
                  <c:v>19.533664720000001</c:v>
                </c:pt>
                <c:pt idx="5">
                  <c:v>54.040879750000002</c:v>
                </c:pt>
                <c:pt idx="6">
                  <c:v>54.438138410000001</c:v>
                </c:pt>
                <c:pt idx="7">
                  <c:v>23.97180882</c:v>
                </c:pt>
                <c:pt idx="8">
                  <c:v>66.289733159999997</c:v>
                </c:pt>
              </c:numCache>
            </c:numRef>
          </c:val>
          <c:extLst>
            <c:ext xmlns:c16="http://schemas.microsoft.com/office/drawing/2014/chart" uri="{C3380CC4-5D6E-409C-BE32-E72D297353CC}">
              <c16:uniqueId val="{00000001-0FAD-4BAF-BB65-4F4227CEEA74}"/>
            </c:ext>
          </c:extLst>
        </c:ser>
        <c:ser>
          <c:idx val="2"/>
          <c:order val="2"/>
          <c:tx>
            <c:strRef>
              <c:f>'Figure 22'!$G$3</c:f>
              <c:strCache>
                <c:ptCount val="1"/>
                <c:pt idx="0">
                  <c:v>Road</c:v>
                </c:pt>
              </c:strCache>
            </c:strRef>
          </c:tx>
          <c:spPr>
            <a:solidFill>
              <a:schemeClr val="accent3"/>
            </a:solidFill>
            <a:ln>
              <a:noFill/>
            </a:ln>
            <a:effectLst/>
          </c:spPr>
          <c:invertIfNegative val="0"/>
          <c:cat>
            <c:strRef>
              <c:f>'Figure 22'!$D$4:$D$12</c:f>
              <c:strCache>
                <c:ptCount val="9"/>
                <c:pt idx="0">
                  <c:v>Intra-African</c:v>
                </c:pt>
                <c:pt idx="1">
                  <c:v>Extra-African</c:v>
                </c:pt>
                <c:pt idx="2">
                  <c:v>IGAD </c:v>
                </c:pt>
                <c:pt idx="3">
                  <c:v>EAC</c:v>
                </c:pt>
                <c:pt idx="4">
                  <c:v>SADC</c:v>
                </c:pt>
                <c:pt idx="5">
                  <c:v>ECOWAS</c:v>
                </c:pt>
                <c:pt idx="6">
                  <c:v>ECCAS </c:v>
                </c:pt>
                <c:pt idx="7">
                  <c:v>COMESA </c:v>
                </c:pt>
                <c:pt idx="8">
                  <c:v>AMU </c:v>
                </c:pt>
              </c:strCache>
            </c:strRef>
          </c:cat>
          <c:val>
            <c:numRef>
              <c:f>'Figure 22'!$G$4:$G$12</c:f>
              <c:numCache>
                <c:formatCode>0.00</c:formatCode>
                <c:ptCount val="9"/>
                <c:pt idx="0">
                  <c:v>29.413131979999999</c:v>
                </c:pt>
                <c:pt idx="1">
                  <c:v>7.3697275619999996</c:v>
                </c:pt>
                <c:pt idx="2">
                  <c:v>98.839122509999996</c:v>
                </c:pt>
                <c:pt idx="3">
                  <c:v>84.141266250000001</c:v>
                </c:pt>
                <c:pt idx="4">
                  <c:v>34.01703921</c:v>
                </c:pt>
                <c:pt idx="5">
                  <c:v>43.257525039999997</c:v>
                </c:pt>
                <c:pt idx="6">
                  <c:v>39.187407700000001</c:v>
                </c:pt>
                <c:pt idx="7">
                  <c:v>76.74568223</c:v>
                </c:pt>
                <c:pt idx="8">
                  <c:v>65.149778260000005</c:v>
                </c:pt>
              </c:numCache>
            </c:numRef>
          </c:val>
          <c:extLst>
            <c:ext xmlns:c16="http://schemas.microsoft.com/office/drawing/2014/chart" uri="{C3380CC4-5D6E-409C-BE32-E72D297353CC}">
              <c16:uniqueId val="{00000002-0FAD-4BAF-BB65-4F4227CEEA74}"/>
            </c:ext>
          </c:extLst>
        </c:ser>
        <c:dLbls>
          <c:showLegendKey val="0"/>
          <c:showVal val="0"/>
          <c:showCatName val="0"/>
          <c:showSerName val="0"/>
          <c:showPercent val="0"/>
          <c:showBubbleSize val="0"/>
        </c:dLbls>
        <c:gapWidth val="219"/>
        <c:overlap val="-27"/>
        <c:axId val="671209920"/>
        <c:axId val="671206640"/>
      </c:barChart>
      <c:catAx>
        <c:axId val="671209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crossAx val="671206640"/>
        <c:crosses val="autoZero"/>
        <c:auto val="1"/>
        <c:lblAlgn val="ctr"/>
        <c:lblOffset val="100"/>
        <c:noMultiLvlLbl val="0"/>
      </c:catAx>
      <c:valAx>
        <c:axId val="6712066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crossAx val="671209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 23'!$E$6</c:f>
              <c:strCache>
                <c:ptCount val="1"/>
                <c:pt idx="0">
                  <c:v>ln number of entrants in year t</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'Figure 23'!$D$7:$D$197</c:f>
              <c:numCache>
                <c:formatCode>General</c:formatCode>
                <c:ptCount val="191"/>
                <c:pt idx="0">
                  <c:v>3.95258E-2</c:v>
                </c:pt>
                <c:pt idx="1">
                  <c:v>0.1138829</c:v>
                </c:pt>
                <c:pt idx="2">
                  <c:v>0.1232612</c:v>
                </c:pt>
                <c:pt idx="3">
                  <c:v>0.1138829</c:v>
                </c:pt>
                <c:pt idx="4">
                  <c:v>3.95258E-2</c:v>
                </c:pt>
                <c:pt idx="5">
                  <c:v>0.11347359999999999</c:v>
                </c:pt>
                <c:pt idx="6">
                  <c:v>9.0078500000000006E-2</c:v>
                </c:pt>
                <c:pt idx="7">
                  <c:v>8.6932899999999994E-2</c:v>
                </c:pt>
                <c:pt idx="8">
                  <c:v>0.10012020000000001</c:v>
                </c:pt>
                <c:pt idx="9">
                  <c:v>0.1127233</c:v>
                </c:pt>
                <c:pt idx="10">
                  <c:v>7.4789300000000003E-2</c:v>
                </c:pt>
                <c:pt idx="11">
                  <c:v>0.13440559999999999</c:v>
                </c:pt>
                <c:pt idx="12">
                  <c:v>5.2433300000000002E-2</c:v>
                </c:pt>
                <c:pt idx="13">
                  <c:v>0.1203891</c:v>
                </c:pt>
                <c:pt idx="14">
                  <c:v>7.0330000000000004E-2</c:v>
                </c:pt>
                <c:pt idx="15">
                  <c:v>8.9677000000000007E-2</c:v>
                </c:pt>
                <c:pt idx="16">
                  <c:v>0.1099448</c:v>
                </c:pt>
                <c:pt idx="17">
                  <c:v>0.130771</c:v>
                </c:pt>
                <c:pt idx="18">
                  <c:v>0.12111379999999999</c:v>
                </c:pt>
                <c:pt idx="19">
                  <c:v>8.0804000000000001E-2</c:v>
                </c:pt>
                <c:pt idx="20">
                  <c:v>9.7672499999999995E-2</c:v>
                </c:pt>
                <c:pt idx="21">
                  <c:v>0.1348211</c:v>
                </c:pt>
                <c:pt idx="22">
                  <c:v>0.177039</c:v>
                </c:pt>
                <c:pt idx="23">
                  <c:v>0.18700610000000001</c:v>
                </c:pt>
                <c:pt idx="24">
                  <c:v>0.1632419</c:v>
                </c:pt>
                <c:pt idx="25">
                  <c:v>0.2629552</c:v>
                </c:pt>
                <c:pt idx="26">
                  <c:v>0.11211550000000001</c:v>
                </c:pt>
                <c:pt idx="27">
                  <c:v>8.3912200000000006E-2</c:v>
                </c:pt>
                <c:pt idx="28">
                  <c:v>0.1302451</c:v>
                </c:pt>
                <c:pt idx="29">
                  <c:v>5.1160799999999999E-2</c:v>
                </c:pt>
                <c:pt idx="30">
                  <c:v>8.8978799999999997E-2</c:v>
                </c:pt>
                <c:pt idx="31">
                  <c:v>0.16938420000000001</c:v>
                </c:pt>
                <c:pt idx="32">
                  <c:v>0.13496559999999999</c:v>
                </c:pt>
                <c:pt idx="33">
                  <c:v>0.1088122</c:v>
                </c:pt>
                <c:pt idx="34">
                  <c:v>0.1344002</c:v>
                </c:pt>
                <c:pt idx="35">
                  <c:v>9.6144499999999994E-2</c:v>
                </c:pt>
                <c:pt idx="36">
                  <c:v>7.0460599999999998E-2</c:v>
                </c:pt>
                <c:pt idx="37">
                  <c:v>8.5185999999999998E-2</c:v>
                </c:pt>
                <c:pt idx="38">
                  <c:v>0.110262</c:v>
                </c:pt>
                <c:pt idx="39">
                  <c:v>7.2698100000000002E-2</c:v>
                </c:pt>
                <c:pt idx="40">
                  <c:v>2.3394100000000001E-2</c:v>
                </c:pt>
                <c:pt idx="41">
                  <c:v>0.20018910000000001</c:v>
                </c:pt>
                <c:pt idx="42">
                  <c:v>0.22247349999999999</c:v>
                </c:pt>
                <c:pt idx="43">
                  <c:v>4.8089699999999999E-2</c:v>
                </c:pt>
                <c:pt idx="44">
                  <c:v>0.1270896</c:v>
                </c:pt>
                <c:pt idx="45">
                  <c:v>0.13990169999999999</c:v>
                </c:pt>
                <c:pt idx="46">
                  <c:v>0.20209559999999999</c:v>
                </c:pt>
                <c:pt idx="47">
                  <c:v>0.1201323</c:v>
                </c:pt>
                <c:pt idx="48">
                  <c:v>0.14025950000000001</c:v>
                </c:pt>
                <c:pt idx="49">
                  <c:v>6.9383E-2</c:v>
                </c:pt>
                <c:pt idx="50">
                  <c:v>0.1093372</c:v>
                </c:pt>
                <c:pt idx="51">
                  <c:v>6.6366300000000003E-2</c:v>
                </c:pt>
                <c:pt idx="52">
                  <c:v>0.12753970000000001</c:v>
                </c:pt>
                <c:pt idx="53">
                  <c:v>8.7545300000000006E-2</c:v>
                </c:pt>
                <c:pt idx="54">
                  <c:v>8.3484000000000003E-2</c:v>
                </c:pt>
                <c:pt idx="55">
                  <c:v>8.2062999999999997E-2</c:v>
                </c:pt>
                <c:pt idx="56">
                  <c:v>7.7011899999999994E-2</c:v>
                </c:pt>
                <c:pt idx="57">
                  <c:v>9.3357399999999993E-2</c:v>
                </c:pt>
                <c:pt idx="58">
                  <c:v>0.1228929</c:v>
                </c:pt>
                <c:pt idx="59">
                  <c:v>0.179926</c:v>
                </c:pt>
                <c:pt idx="60">
                  <c:v>8.2062999999999997E-2</c:v>
                </c:pt>
                <c:pt idx="61">
                  <c:v>0</c:v>
                </c:pt>
                <c:pt idx="62">
                  <c:v>5.8512399999999999E-2</c:v>
                </c:pt>
                <c:pt idx="63">
                  <c:v>2.5585900000000002E-2</c:v>
                </c:pt>
                <c:pt idx="64">
                  <c:v>0</c:v>
                </c:pt>
                <c:pt idx="65">
                  <c:v>1.1125299999999999E-2</c:v>
                </c:pt>
                <c:pt idx="66">
                  <c:v>0.12767919999999999</c:v>
                </c:pt>
                <c:pt idx="67">
                  <c:v>6.5860799999999997E-2</c:v>
                </c:pt>
                <c:pt idx="68">
                  <c:v>4.5447700000000001E-2</c:v>
                </c:pt>
                <c:pt idx="69">
                  <c:v>8.0440800000000007E-2</c:v>
                </c:pt>
                <c:pt idx="70">
                  <c:v>2.5585900000000002E-2</c:v>
                </c:pt>
                <c:pt idx="71">
                  <c:v>5.76927E-2</c:v>
                </c:pt>
                <c:pt idx="72">
                  <c:v>7.4042800000000006E-2</c:v>
                </c:pt>
                <c:pt idx="73">
                  <c:v>0.11546720000000001</c:v>
                </c:pt>
                <c:pt idx="74">
                  <c:v>0.17899689999999999</c:v>
                </c:pt>
                <c:pt idx="75">
                  <c:v>0.15912499999999999</c:v>
                </c:pt>
                <c:pt idx="76">
                  <c:v>0.12526219999999999</c:v>
                </c:pt>
                <c:pt idx="77">
                  <c:v>4.2889299999999998E-2</c:v>
                </c:pt>
                <c:pt idx="78">
                  <c:v>0</c:v>
                </c:pt>
                <c:pt idx="79">
                  <c:v>5.9491099999999998E-2</c:v>
                </c:pt>
                <c:pt idx="80">
                  <c:v>4.0893899999999997E-2</c:v>
                </c:pt>
                <c:pt idx="81">
                  <c:v>4.7476900000000002E-2</c:v>
                </c:pt>
                <c:pt idx="82">
                  <c:v>3.3751999999999997E-2</c:v>
                </c:pt>
                <c:pt idx="83">
                  <c:v>7.2386699999999998E-2</c:v>
                </c:pt>
                <c:pt idx="84">
                  <c:v>0.1088167</c:v>
                </c:pt>
                <c:pt idx="85">
                  <c:v>7.6559799999999997E-2</c:v>
                </c:pt>
                <c:pt idx="86">
                  <c:v>0.12310210000000001</c:v>
                </c:pt>
                <c:pt idx="87">
                  <c:v>0.1283908</c:v>
                </c:pt>
                <c:pt idx="88">
                  <c:v>9.9523000000000007E-3</c:v>
                </c:pt>
                <c:pt idx="89">
                  <c:v>0</c:v>
                </c:pt>
                <c:pt idx="90">
                  <c:v>7.9859000000000006E-3</c:v>
                </c:pt>
                <c:pt idx="91">
                  <c:v>0</c:v>
                </c:pt>
                <c:pt idx="92">
                  <c:v>2.1454E-3</c:v>
                </c:pt>
                <c:pt idx="93">
                  <c:v>0</c:v>
                </c:pt>
                <c:pt idx="94">
                  <c:v>1.01022E-2</c:v>
                </c:pt>
                <c:pt idx="95">
                  <c:v>0.11075790000000001</c:v>
                </c:pt>
                <c:pt idx="96">
                  <c:v>2.6031499999999999E-2</c:v>
                </c:pt>
                <c:pt idx="97">
                  <c:v>0.119647</c:v>
                </c:pt>
                <c:pt idx="98">
                  <c:v>0.10298980000000001</c:v>
                </c:pt>
                <c:pt idx="99">
                  <c:v>3.8042800000000002E-2</c:v>
                </c:pt>
                <c:pt idx="100">
                  <c:v>8.8821899999999995E-2</c:v>
                </c:pt>
                <c:pt idx="101">
                  <c:v>5.9191399999999998E-2</c:v>
                </c:pt>
                <c:pt idx="102">
                  <c:v>7.2486599999999998E-2</c:v>
                </c:pt>
                <c:pt idx="103">
                  <c:v>0.1171123</c:v>
                </c:pt>
                <c:pt idx="104">
                  <c:v>1.01022E-2</c:v>
                </c:pt>
                <c:pt idx="105">
                  <c:v>7.6259999999999994E-2</c:v>
                </c:pt>
                <c:pt idx="106">
                  <c:v>4.7272700000000001E-2</c:v>
                </c:pt>
                <c:pt idx="107">
                  <c:v>7.2486599999999998E-2</c:v>
                </c:pt>
                <c:pt idx="108">
                  <c:v>0</c:v>
                </c:pt>
                <c:pt idx="109">
                  <c:v>0</c:v>
                </c:pt>
                <c:pt idx="110">
                  <c:v>0</c:v>
                </c:pt>
                <c:pt idx="111">
                  <c:v>1.6972000000000001E-3</c:v>
                </c:pt>
                <c:pt idx="112">
                  <c:v>4.2319999999999997E-3</c:v>
                </c:pt>
                <c:pt idx="113">
                  <c:v>6.5319199999999994E-2</c:v>
                </c:pt>
                <c:pt idx="114">
                  <c:v>1.3487E-3</c:v>
                </c:pt>
                <c:pt idx="115">
                  <c:v>0.11238099999999999</c:v>
                </c:pt>
                <c:pt idx="116">
                  <c:v>8.2525699999999994E-2</c:v>
                </c:pt>
                <c:pt idx="117">
                  <c:v>3.7742900000000003E-2</c:v>
                </c:pt>
                <c:pt idx="118">
                  <c:v>9.3034800000000001E-2</c:v>
                </c:pt>
                <c:pt idx="119">
                  <c:v>4.27839E-2</c:v>
                </c:pt>
                <c:pt idx="120">
                  <c:v>1.28863E-2</c:v>
                </c:pt>
                <c:pt idx="121">
                  <c:v>9.8023899999999997E-2</c:v>
                </c:pt>
                <c:pt idx="122">
                  <c:v>0.1177293</c:v>
                </c:pt>
                <c:pt idx="123">
                  <c:v>4.3409900000000001E-2</c:v>
                </c:pt>
                <c:pt idx="124">
                  <c:v>4.6972899999999998E-2</c:v>
                </c:pt>
                <c:pt idx="125">
                  <c:v>0</c:v>
                </c:pt>
                <c:pt idx="126">
                  <c:v>1.36191E-2</c:v>
                </c:pt>
                <c:pt idx="127">
                  <c:v>0</c:v>
                </c:pt>
                <c:pt idx="128">
                  <c:v>0</c:v>
                </c:pt>
                <c:pt idx="129">
                  <c:v>0</c:v>
                </c:pt>
                <c:pt idx="130">
                  <c:v>0</c:v>
                </c:pt>
                <c:pt idx="131">
                  <c:v>7.7794000000000002E-2</c:v>
                </c:pt>
                <c:pt idx="132">
                  <c:v>0.11878039999999999</c:v>
                </c:pt>
                <c:pt idx="133">
                  <c:v>6.5239599999999995E-2</c:v>
                </c:pt>
                <c:pt idx="134">
                  <c:v>4.7022799999999997E-2</c:v>
                </c:pt>
                <c:pt idx="135">
                  <c:v>4.31577E-2</c:v>
                </c:pt>
                <c:pt idx="136">
                  <c:v>4.3409900000000001E-2</c:v>
                </c:pt>
                <c:pt idx="137">
                  <c:v>8.3075200000000002E-2</c:v>
                </c:pt>
                <c:pt idx="138">
                  <c:v>9.7382700000000003E-2</c:v>
                </c:pt>
                <c:pt idx="139">
                  <c:v>3.7600099999999997E-2</c:v>
                </c:pt>
                <c:pt idx="140">
                  <c:v>1.149E-2</c:v>
                </c:pt>
                <c:pt idx="141">
                  <c:v>0.1184154</c:v>
                </c:pt>
                <c:pt idx="142">
                  <c:v>0.1131683</c:v>
                </c:pt>
                <c:pt idx="143">
                  <c:v>0</c:v>
                </c:pt>
                <c:pt idx="144">
                  <c:v>0</c:v>
                </c:pt>
                <c:pt idx="145">
                  <c:v>4.9969999999999995E-4</c:v>
                </c:pt>
                <c:pt idx="146">
                  <c:v>0.1253011</c:v>
                </c:pt>
                <c:pt idx="147">
                  <c:v>4.9832099999999997E-2</c:v>
                </c:pt>
                <c:pt idx="148">
                  <c:v>4.3409900000000001E-2</c:v>
                </c:pt>
                <c:pt idx="149">
                  <c:v>7.2286799999999998E-2</c:v>
                </c:pt>
                <c:pt idx="150">
                  <c:v>0.1228783</c:v>
                </c:pt>
                <c:pt idx="151">
                  <c:v>9.83956E-2</c:v>
                </c:pt>
                <c:pt idx="152">
                  <c:v>4.6972899999999998E-2</c:v>
                </c:pt>
                <c:pt idx="153">
                  <c:v>0.1204007</c:v>
                </c:pt>
                <c:pt idx="154">
                  <c:v>6.5821099999999994E-2</c:v>
                </c:pt>
                <c:pt idx="155">
                  <c:v>0.12062920000000001</c:v>
                </c:pt>
                <c:pt idx="156">
                  <c:v>0.1053857</c:v>
                </c:pt>
                <c:pt idx="157">
                  <c:v>3.8434299999999998E-2</c:v>
                </c:pt>
                <c:pt idx="158">
                  <c:v>5.9166000000000002E-3</c:v>
                </c:pt>
                <c:pt idx="159">
                  <c:v>3.2407E-3</c:v>
                </c:pt>
                <c:pt idx="160">
                  <c:v>3.9913700000000003E-2</c:v>
                </c:pt>
                <c:pt idx="161">
                  <c:v>0.1151573</c:v>
                </c:pt>
                <c:pt idx="162">
                  <c:v>0</c:v>
                </c:pt>
                <c:pt idx="163">
                  <c:v>0</c:v>
                </c:pt>
                <c:pt idx="164">
                  <c:v>1.1486000000000001E-3</c:v>
                </c:pt>
                <c:pt idx="165">
                  <c:v>4.0697799999999999E-2</c:v>
                </c:pt>
                <c:pt idx="166">
                  <c:v>0.1161576</c:v>
                </c:pt>
                <c:pt idx="167">
                  <c:v>6.4724100000000007E-2</c:v>
                </c:pt>
                <c:pt idx="168">
                  <c:v>7.893E-2</c:v>
                </c:pt>
                <c:pt idx="169">
                  <c:v>5.7172000000000004E-3</c:v>
                </c:pt>
                <c:pt idx="170">
                  <c:v>4.6972899999999998E-2</c:v>
                </c:pt>
                <c:pt idx="171">
                  <c:v>2.1952E-3</c:v>
                </c:pt>
                <c:pt idx="172">
                  <c:v>9.5815300000000006E-2</c:v>
                </c:pt>
                <c:pt idx="173">
                  <c:v>0.1173968</c:v>
                </c:pt>
                <c:pt idx="174">
                  <c:v>2.9990000000000003E-4</c:v>
                </c:pt>
                <c:pt idx="175">
                  <c:v>0</c:v>
                </c:pt>
                <c:pt idx="176">
                  <c:v>0</c:v>
                </c:pt>
                <c:pt idx="177">
                  <c:v>0</c:v>
                </c:pt>
                <c:pt idx="178">
                  <c:v>9.9987199999999998E-2</c:v>
                </c:pt>
                <c:pt idx="179">
                  <c:v>0.1084509</c:v>
                </c:pt>
                <c:pt idx="180">
                  <c:v>4.0697799999999999E-2</c:v>
                </c:pt>
                <c:pt idx="181">
                  <c:v>0.1159531</c:v>
                </c:pt>
                <c:pt idx="182">
                  <c:v>2.9910000000000002E-3</c:v>
                </c:pt>
                <c:pt idx="183">
                  <c:v>6.4724100000000007E-2</c:v>
                </c:pt>
                <c:pt idx="184">
                  <c:v>0.1137686</c:v>
                </c:pt>
                <c:pt idx="185">
                  <c:v>7.3908199999999993E-2</c:v>
                </c:pt>
                <c:pt idx="186">
                  <c:v>8.3996100000000004E-2</c:v>
                </c:pt>
                <c:pt idx="187">
                  <c:v>1.0987E-3</c:v>
                </c:pt>
                <c:pt idx="188">
                  <c:v>0.121818</c:v>
                </c:pt>
                <c:pt idx="189">
                  <c:v>0</c:v>
                </c:pt>
                <c:pt idx="190">
                  <c:v>0</c:v>
                </c:pt>
              </c:numCache>
            </c:numRef>
          </c:xVal>
          <c:yVal>
            <c:numRef>
              <c:f>'Figure 23'!$E$7:$E$197</c:f>
              <c:numCache>
                <c:formatCode>General</c:formatCode>
                <c:ptCount val="191"/>
                <c:pt idx="0">
                  <c:v>4.75359</c:v>
                </c:pt>
                <c:pt idx="1">
                  <c:v>5.062595</c:v>
                </c:pt>
                <c:pt idx="2">
                  <c:v>3.2188759999999998</c:v>
                </c:pt>
                <c:pt idx="3">
                  <c:v>4.4886359999999996</c:v>
                </c:pt>
                <c:pt idx="4">
                  <c:v>4.7621739999999999</c:v>
                </c:pt>
                <c:pt idx="5">
                  <c:v>5.2882670000000003</c:v>
                </c:pt>
                <c:pt idx="6">
                  <c:v>5.717028</c:v>
                </c:pt>
                <c:pt idx="7">
                  <c:v>6.1246830000000001</c:v>
                </c:pt>
                <c:pt idx="8">
                  <c:v>6.0063529999999998</c:v>
                </c:pt>
                <c:pt idx="9">
                  <c:v>9.0313330000000001</c:v>
                </c:pt>
                <c:pt idx="10">
                  <c:v>8.9599539999999998</c:v>
                </c:pt>
                <c:pt idx="11">
                  <c:v>7.2254820000000004</c:v>
                </c:pt>
                <c:pt idx="12">
                  <c:v>8.3836619999999993</c:v>
                </c:pt>
                <c:pt idx="13">
                  <c:v>7.9448470000000002</c:v>
                </c:pt>
                <c:pt idx="14">
                  <c:v>7.3297499999999998</c:v>
                </c:pt>
                <c:pt idx="15">
                  <c:v>8.4202410000000008</c:v>
                </c:pt>
                <c:pt idx="16">
                  <c:v>5.8259999999999996</c:v>
                </c:pt>
                <c:pt idx="17">
                  <c:v>5.981414</c:v>
                </c:pt>
                <c:pt idx="18">
                  <c:v>7.40062</c:v>
                </c:pt>
                <c:pt idx="19">
                  <c:v>8.9019110000000001</c:v>
                </c:pt>
                <c:pt idx="20">
                  <c:v>8.0545229999999997</c:v>
                </c:pt>
                <c:pt idx="21">
                  <c:v>8.1897990000000007</c:v>
                </c:pt>
                <c:pt idx="22">
                  <c:v>6.4982819999999997</c:v>
                </c:pt>
                <c:pt idx="23">
                  <c:v>6.190315</c:v>
                </c:pt>
                <c:pt idx="24">
                  <c:v>7.1284960000000002</c:v>
                </c:pt>
                <c:pt idx="25">
                  <c:v>6.7522700000000002</c:v>
                </c:pt>
                <c:pt idx="26">
                  <c:v>5.1590550000000004</c:v>
                </c:pt>
                <c:pt idx="27">
                  <c:v>9.0399069999999995</c:v>
                </c:pt>
                <c:pt idx="28">
                  <c:v>7.2370590000000004</c:v>
                </c:pt>
                <c:pt idx="29">
                  <c:v>8.4618920000000006</c:v>
                </c:pt>
                <c:pt idx="30">
                  <c:v>8.1565100000000008</c:v>
                </c:pt>
                <c:pt idx="31">
                  <c:v>7.7432699999999999</c:v>
                </c:pt>
                <c:pt idx="32">
                  <c:v>7.9631119999999997</c:v>
                </c:pt>
                <c:pt idx="33">
                  <c:v>9.2646390000000007</c:v>
                </c:pt>
                <c:pt idx="34">
                  <c:v>8.0398029999999991</c:v>
                </c:pt>
                <c:pt idx="35">
                  <c:v>8.5889559999999996</c:v>
                </c:pt>
                <c:pt idx="36">
                  <c:v>9.0471149999999998</c:v>
                </c:pt>
                <c:pt idx="37">
                  <c:v>6.777647</c:v>
                </c:pt>
                <c:pt idx="38">
                  <c:v>7.4318920000000004</c:v>
                </c:pt>
                <c:pt idx="39">
                  <c:v>7.4103469999999998</c:v>
                </c:pt>
                <c:pt idx="40">
                  <c:v>7.7952349999999999</c:v>
                </c:pt>
                <c:pt idx="41">
                  <c:v>5.7104270000000001</c:v>
                </c:pt>
                <c:pt idx="42">
                  <c:v>5.7037829999999996</c:v>
                </c:pt>
                <c:pt idx="43">
                  <c:v>8.4217829999999996</c:v>
                </c:pt>
                <c:pt idx="44">
                  <c:v>7.0396599999999996</c:v>
                </c:pt>
                <c:pt idx="45">
                  <c:v>8.0063680000000002</c:v>
                </c:pt>
                <c:pt idx="46">
                  <c:v>5.5254529999999997</c:v>
                </c:pt>
                <c:pt idx="47">
                  <c:v>7.4436640000000001</c:v>
                </c:pt>
                <c:pt idx="48">
                  <c:v>6.274762</c:v>
                </c:pt>
                <c:pt idx="49">
                  <c:v>7.6544429999999997</c:v>
                </c:pt>
                <c:pt idx="50">
                  <c:v>5.147494</c:v>
                </c:pt>
                <c:pt idx="51">
                  <c:v>9.1294559999999993</c:v>
                </c:pt>
                <c:pt idx="52">
                  <c:v>5.6276210000000004</c:v>
                </c:pt>
                <c:pt idx="53">
                  <c:v>8.5316880000000008</c:v>
                </c:pt>
                <c:pt idx="54">
                  <c:v>8.1613749999999996</c:v>
                </c:pt>
                <c:pt idx="55">
                  <c:v>9.1148199999999999</c:v>
                </c:pt>
                <c:pt idx="56">
                  <c:v>6.4982819999999997</c:v>
                </c:pt>
                <c:pt idx="57">
                  <c:v>9.1989769999999993</c:v>
                </c:pt>
                <c:pt idx="58">
                  <c:v>8.0209270000000004</c:v>
                </c:pt>
                <c:pt idx="59">
                  <c:v>7.6704290000000004</c:v>
                </c:pt>
                <c:pt idx="60">
                  <c:v>6.1003189999999998</c:v>
                </c:pt>
                <c:pt idx="61">
                  <c:v>7.9568269999999997</c:v>
                </c:pt>
                <c:pt idx="62">
                  <c:v>7.0621910000000003</c:v>
                </c:pt>
                <c:pt idx="63">
                  <c:v>6.1268690000000001</c:v>
                </c:pt>
                <c:pt idx="64">
                  <c:v>6.8384049999999998</c:v>
                </c:pt>
                <c:pt idx="65">
                  <c:v>6.1224930000000004</c:v>
                </c:pt>
                <c:pt idx="66">
                  <c:v>6.7511010000000002</c:v>
                </c:pt>
                <c:pt idx="67">
                  <c:v>7.0732699999999999</c:v>
                </c:pt>
                <c:pt idx="68">
                  <c:v>8.0621179999999999</c:v>
                </c:pt>
                <c:pt idx="69">
                  <c:v>9.1241280000000007</c:v>
                </c:pt>
                <c:pt idx="70">
                  <c:v>7.9892219999999998</c:v>
                </c:pt>
                <c:pt idx="71">
                  <c:v>9.0359870000000004</c:v>
                </c:pt>
                <c:pt idx="72">
                  <c:v>8.4089390000000002</c:v>
                </c:pt>
                <c:pt idx="73">
                  <c:v>7.6787890000000001</c:v>
                </c:pt>
                <c:pt idx="74">
                  <c:v>7.776535</c:v>
                </c:pt>
                <c:pt idx="75">
                  <c:v>6.1003189999999998</c:v>
                </c:pt>
                <c:pt idx="76">
                  <c:v>8.0346309999999992</c:v>
                </c:pt>
                <c:pt idx="77">
                  <c:v>8.3859449999999995</c:v>
                </c:pt>
                <c:pt idx="78">
                  <c:v>8.0163180000000001</c:v>
                </c:pt>
                <c:pt idx="79">
                  <c:v>8.5552600000000005</c:v>
                </c:pt>
                <c:pt idx="80">
                  <c:v>8.3344719999999999</c:v>
                </c:pt>
                <c:pt idx="81">
                  <c:v>9.063231</c:v>
                </c:pt>
                <c:pt idx="82">
                  <c:v>8.1859070000000003</c:v>
                </c:pt>
                <c:pt idx="83">
                  <c:v>9.3991410000000002</c:v>
                </c:pt>
                <c:pt idx="84">
                  <c:v>7.406104</c:v>
                </c:pt>
                <c:pt idx="85">
                  <c:v>9.3593639999999994</c:v>
                </c:pt>
                <c:pt idx="86">
                  <c:v>8.0430209999999995</c:v>
                </c:pt>
                <c:pt idx="87">
                  <c:v>6.7546039999999996</c:v>
                </c:pt>
                <c:pt idx="88">
                  <c:v>7.8819379999999999</c:v>
                </c:pt>
                <c:pt idx="89">
                  <c:v>7.9707400000000002</c:v>
                </c:pt>
                <c:pt idx="90">
                  <c:v>7.2254820000000004</c:v>
                </c:pt>
                <c:pt idx="91">
                  <c:v>8.5779119999999995</c:v>
                </c:pt>
                <c:pt idx="92">
                  <c:v>7.5400900000000002</c:v>
                </c:pt>
                <c:pt idx="93">
                  <c:v>6.6758230000000003</c:v>
                </c:pt>
                <c:pt idx="94">
                  <c:v>6.0890449999999996</c:v>
                </c:pt>
                <c:pt idx="95">
                  <c:v>7.7119970000000002</c:v>
                </c:pt>
                <c:pt idx="96">
                  <c:v>8.0133430000000008</c:v>
                </c:pt>
                <c:pt idx="97">
                  <c:v>8.0356030000000001</c:v>
                </c:pt>
                <c:pt idx="98">
                  <c:v>7.4690839999999996</c:v>
                </c:pt>
                <c:pt idx="99">
                  <c:v>8.1956089999999993</c:v>
                </c:pt>
                <c:pt idx="100">
                  <c:v>7.0003339999999996</c:v>
                </c:pt>
                <c:pt idx="101">
                  <c:v>8.4474140000000002</c:v>
                </c:pt>
                <c:pt idx="102">
                  <c:v>9.2347400000000004</c:v>
                </c:pt>
                <c:pt idx="103">
                  <c:v>7.8188319999999996</c:v>
                </c:pt>
                <c:pt idx="104">
                  <c:v>7.9065469999999998</c:v>
                </c:pt>
                <c:pt idx="105">
                  <c:v>9.4528160000000003</c:v>
                </c:pt>
                <c:pt idx="106">
                  <c:v>8.9928059999999999</c:v>
                </c:pt>
                <c:pt idx="107">
                  <c:v>6.7262329999999997</c:v>
                </c:pt>
                <c:pt idx="108">
                  <c:v>6.9460139999999999</c:v>
                </c:pt>
                <c:pt idx="109">
                  <c:v>6.8211069999999996</c:v>
                </c:pt>
                <c:pt idx="110">
                  <c:v>7.0273149999999998</c:v>
                </c:pt>
                <c:pt idx="111">
                  <c:v>7.4882939999999998</c:v>
                </c:pt>
                <c:pt idx="112">
                  <c:v>7.205635</c:v>
                </c:pt>
                <c:pt idx="113">
                  <c:v>8.2106680000000001</c:v>
                </c:pt>
                <c:pt idx="114">
                  <c:v>8.1134260000000005</c:v>
                </c:pt>
                <c:pt idx="115">
                  <c:v>8.0261700000000005</c:v>
                </c:pt>
                <c:pt idx="116">
                  <c:v>9.6494339999999994</c:v>
                </c:pt>
                <c:pt idx="117">
                  <c:v>8.2960469999999997</c:v>
                </c:pt>
                <c:pt idx="118">
                  <c:v>6.1377269999999999</c:v>
                </c:pt>
                <c:pt idx="119">
                  <c:v>8.7806339999999992</c:v>
                </c:pt>
                <c:pt idx="120">
                  <c:v>9.3654620000000008</c:v>
                </c:pt>
                <c:pt idx="121">
                  <c:v>7.6829429999999999</c:v>
                </c:pt>
                <c:pt idx="122">
                  <c:v>7.9939580000000001</c:v>
                </c:pt>
                <c:pt idx="123">
                  <c:v>7.1444070000000002</c:v>
                </c:pt>
                <c:pt idx="124">
                  <c:v>9.2832190000000008</c:v>
                </c:pt>
                <c:pt idx="125">
                  <c:v>8.3079529999999995</c:v>
                </c:pt>
                <c:pt idx="126">
                  <c:v>5.8081430000000003</c:v>
                </c:pt>
                <c:pt idx="127">
                  <c:v>7.0130160000000004</c:v>
                </c:pt>
                <c:pt idx="128">
                  <c:v>7.2820729999999996</c:v>
                </c:pt>
                <c:pt idx="129">
                  <c:v>8.2374790000000004</c:v>
                </c:pt>
                <c:pt idx="130">
                  <c:v>7.7204620000000004</c:v>
                </c:pt>
                <c:pt idx="131">
                  <c:v>7.0587580000000001</c:v>
                </c:pt>
                <c:pt idx="132">
                  <c:v>7.6275440000000003</c:v>
                </c:pt>
                <c:pt idx="133">
                  <c:v>8.1969879999999993</c:v>
                </c:pt>
                <c:pt idx="134">
                  <c:v>9.3071040000000007</c:v>
                </c:pt>
                <c:pt idx="135">
                  <c:v>8.635332</c:v>
                </c:pt>
                <c:pt idx="136">
                  <c:v>7.2534700000000001</c:v>
                </c:pt>
                <c:pt idx="137">
                  <c:v>9.7313939999999999</c:v>
                </c:pt>
                <c:pt idx="138">
                  <c:v>7.5191499999999998</c:v>
                </c:pt>
                <c:pt idx="139">
                  <c:v>8.1763919999999999</c:v>
                </c:pt>
                <c:pt idx="140">
                  <c:v>9.2555049999999994</c:v>
                </c:pt>
                <c:pt idx="141">
                  <c:v>7.1380730000000003</c:v>
                </c:pt>
                <c:pt idx="142">
                  <c:v>7.9186290000000001</c:v>
                </c:pt>
                <c:pt idx="143">
                  <c:v>7.9080199999999996</c:v>
                </c:pt>
                <c:pt idx="144">
                  <c:v>6.8112440000000003</c:v>
                </c:pt>
                <c:pt idx="145">
                  <c:v>6.7546039999999996</c:v>
                </c:pt>
                <c:pt idx="146">
                  <c:v>6.3902409999999996</c:v>
                </c:pt>
                <c:pt idx="147">
                  <c:v>7.005789</c:v>
                </c:pt>
                <c:pt idx="148">
                  <c:v>7.1396600000000001</c:v>
                </c:pt>
                <c:pt idx="149">
                  <c:v>9.6268770000000004</c:v>
                </c:pt>
                <c:pt idx="150">
                  <c:v>8.0120179999999994</c:v>
                </c:pt>
                <c:pt idx="151">
                  <c:v>7.1244779999999999</c:v>
                </c:pt>
                <c:pt idx="152">
                  <c:v>9.3008199999999999</c:v>
                </c:pt>
                <c:pt idx="153">
                  <c:v>7.8379490000000001</c:v>
                </c:pt>
                <c:pt idx="154">
                  <c:v>8.1530620000000003</c:v>
                </c:pt>
                <c:pt idx="155">
                  <c:v>6.9856420000000004</c:v>
                </c:pt>
                <c:pt idx="156">
                  <c:v>6.1136819999999998</c:v>
                </c:pt>
                <c:pt idx="157">
                  <c:v>8.2128390000000007</c:v>
                </c:pt>
                <c:pt idx="158">
                  <c:v>7.9861649999999997</c:v>
                </c:pt>
                <c:pt idx="159">
                  <c:v>9.3687109999999993</c:v>
                </c:pt>
                <c:pt idx="160">
                  <c:v>8.6251510000000007</c:v>
                </c:pt>
                <c:pt idx="161">
                  <c:v>7.7583339999999996</c:v>
                </c:pt>
                <c:pt idx="162">
                  <c:v>7.985144</c:v>
                </c:pt>
                <c:pt idx="163">
                  <c:v>7.6530199999999997</c:v>
                </c:pt>
                <c:pt idx="164">
                  <c:v>6.6080009999999998</c:v>
                </c:pt>
                <c:pt idx="165">
                  <c:v>8.5301089999999995</c:v>
                </c:pt>
                <c:pt idx="166">
                  <c:v>7.8762590000000001</c:v>
                </c:pt>
                <c:pt idx="167">
                  <c:v>8.2960469999999997</c:v>
                </c:pt>
                <c:pt idx="168">
                  <c:v>7.1921819999999999</c:v>
                </c:pt>
                <c:pt idx="169">
                  <c:v>8.1484459999999999</c:v>
                </c:pt>
                <c:pt idx="170">
                  <c:v>9.4686190000000003</c:v>
                </c:pt>
                <c:pt idx="171">
                  <c:v>9.3934949999999997</c:v>
                </c:pt>
                <c:pt idx="172">
                  <c:v>7.4175810000000002</c:v>
                </c:pt>
                <c:pt idx="173">
                  <c:v>8.1443890000000003</c:v>
                </c:pt>
                <c:pt idx="174">
                  <c:v>9.5365459999999995</c:v>
                </c:pt>
                <c:pt idx="175">
                  <c:v>7.9676270000000002</c:v>
                </c:pt>
                <c:pt idx="176">
                  <c:v>7.2813860000000004</c:v>
                </c:pt>
                <c:pt idx="177">
                  <c:v>7.1252829999999996</c:v>
                </c:pt>
                <c:pt idx="178">
                  <c:v>7.4372059999999998</c:v>
                </c:pt>
                <c:pt idx="179">
                  <c:v>7.1731920000000002</c:v>
                </c:pt>
                <c:pt idx="180">
                  <c:v>8.5107730000000004</c:v>
                </c:pt>
                <c:pt idx="181">
                  <c:v>7.8042509999999998</c:v>
                </c:pt>
                <c:pt idx="182">
                  <c:v>9.7905429999999996</c:v>
                </c:pt>
                <c:pt idx="183">
                  <c:v>8.2995350000000006</c:v>
                </c:pt>
                <c:pt idx="184">
                  <c:v>8.0916270000000008</c:v>
                </c:pt>
                <c:pt idx="185">
                  <c:v>9.5180450000000008</c:v>
                </c:pt>
                <c:pt idx="186">
                  <c:v>7.1220600000000003</c:v>
                </c:pt>
                <c:pt idx="187">
                  <c:v>9.4666859999999993</c:v>
                </c:pt>
                <c:pt idx="188">
                  <c:v>6.5624440000000002</c:v>
                </c:pt>
                <c:pt idx="189">
                  <c:v>7.8095410000000003</c:v>
                </c:pt>
                <c:pt idx="190">
                  <c:v>7.5299430000000003</c:v>
                </c:pt>
              </c:numCache>
            </c:numRef>
          </c:yVal>
          <c:smooth val="0"/>
          <c:extLst>
            <c:ext xmlns:c16="http://schemas.microsoft.com/office/drawing/2014/chart" uri="{C3380CC4-5D6E-409C-BE32-E72D297353CC}">
              <c16:uniqueId val="{00000000-E550-464F-852F-56FCEF561E9E}"/>
            </c:ext>
          </c:extLst>
        </c:ser>
        <c:dLbls>
          <c:showLegendKey val="0"/>
          <c:showVal val="0"/>
          <c:showCatName val="0"/>
          <c:showSerName val="0"/>
          <c:showPercent val="0"/>
          <c:showBubbleSize val="0"/>
        </c:dLbls>
        <c:axId val="453618831"/>
        <c:axId val="453620479"/>
      </c:scatterChart>
      <c:valAx>
        <c:axId val="45361883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GB" sz="1000" b="0" i="0" u="none" strike="noStrike" baseline="0">
                    <a:effectLst/>
                    <a:latin typeface="Times New Roman" panose="02020603050405020304" pitchFamily="18" charset="0"/>
                    <a:cs typeface="Times New Roman" panose="02020603050405020304" pitchFamily="18" charset="0"/>
                  </a:rPr>
                  <a:t>ln average tariff costs, bilateral</a:t>
                </a:r>
                <a:r>
                  <a:rPr lang="en-GB" sz="1000" b="0" i="0" u="none" strike="noStrike" baseline="0">
                    <a:latin typeface="Times New Roman" panose="02020603050405020304" pitchFamily="18" charset="0"/>
                    <a:cs typeface="Times New Roman" panose="02020603050405020304" pitchFamily="18" charset="0"/>
                  </a:rPr>
                  <a:t> </a:t>
                </a:r>
                <a:endParaRPr lang="en-GB">
                  <a:latin typeface="Times New Roman" panose="02020603050405020304" pitchFamily="18" charset="0"/>
                  <a:cs typeface="Times New Roman" panose="02020603050405020304" pitchFamily="18" charset="0"/>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453620479"/>
        <c:crosses val="autoZero"/>
        <c:crossBetween val="midCat"/>
      </c:valAx>
      <c:valAx>
        <c:axId val="453620479"/>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crossAx val="45361883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 23'!$H$6</c:f>
              <c:strCache>
                <c:ptCount val="1"/>
                <c:pt idx="0">
                  <c:v>ln number of entrants in year t</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'Figure 23'!$G$7:$G$190</c:f>
              <c:numCache>
                <c:formatCode>General</c:formatCode>
                <c:ptCount val="184"/>
                <c:pt idx="0">
                  <c:v>4.8799299999999999</c:v>
                </c:pt>
                <c:pt idx="1">
                  <c:v>4.6062709999999996</c:v>
                </c:pt>
                <c:pt idx="2">
                  <c:v>5.1990080000000001</c:v>
                </c:pt>
                <c:pt idx="3">
                  <c:v>4.616498</c:v>
                </c:pt>
                <c:pt idx="4">
                  <c:v>4.9762329999999997</c:v>
                </c:pt>
                <c:pt idx="5">
                  <c:v>4.6274309999999996</c:v>
                </c:pt>
                <c:pt idx="6">
                  <c:v>3.9215170000000001</c:v>
                </c:pt>
                <c:pt idx="7">
                  <c:v>3.80802</c:v>
                </c:pt>
                <c:pt idx="8">
                  <c:v>4.9407629999999996</c:v>
                </c:pt>
                <c:pt idx="9">
                  <c:v>3.5223559999999998</c:v>
                </c:pt>
                <c:pt idx="10">
                  <c:v>4.2450559999999999</c:v>
                </c:pt>
                <c:pt idx="11">
                  <c:v>4.9071100000000003</c:v>
                </c:pt>
                <c:pt idx="12">
                  <c:v>4.9656599999999997</c:v>
                </c:pt>
                <c:pt idx="13">
                  <c:v>4.8186270000000002</c:v>
                </c:pt>
                <c:pt idx="14">
                  <c:v>4.7451639999999999</c:v>
                </c:pt>
                <c:pt idx="15">
                  <c:v>4.4642939999999998</c:v>
                </c:pt>
                <c:pt idx="16">
                  <c:v>4.8761340000000004</c:v>
                </c:pt>
                <c:pt idx="17">
                  <c:v>5.06663</c:v>
                </c:pt>
                <c:pt idx="18">
                  <c:v>4.697648</c:v>
                </c:pt>
                <c:pt idx="19">
                  <c:v>3.9346380000000001</c:v>
                </c:pt>
                <c:pt idx="20">
                  <c:v>4.7847970000000002</c:v>
                </c:pt>
                <c:pt idx="21">
                  <c:v>4.3566209999999996</c:v>
                </c:pt>
                <c:pt idx="22">
                  <c:v>4.5369669999999998</c:v>
                </c:pt>
                <c:pt idx="23">
                  <c:v>4.3564999999999996</c:v>
                </c:pt>
                <c:pt idx="24">
                  <c:v>3.8376589999999999</c:v>
                </c:pt>
                <c:pt idx="25">
                  <c:v>4.3414130000000002</c:v>
                </c:pt>
                <c:pt idx="26">
                  <c:v>4.4902100000000003</c:v>
                </c:pt>
                <c:pt idx="27">
                  <c:v>4.0883979999999998</c:v>
                </c:pt>
                <c:pt idx="28">
                  <c:v>4.9099899999999996</c:v>
                </c:pt>
                <c:pt idx="29">
                  <c:v>4.8790480000000001</c:v>
                </c:pt>
                <c:pt idx="30">
                  <c:v>4.7212740000000002</c:v>
                </c:pt>
                <c:pt idx="31">
                  <c:v>5.0634490000000003</c:v>
                </c:pt>
                <c:pt idx="32">
                  <c:v>4.6934769999999997</c:v>
                </c:pt>
                <c:pt idx="33">
                  <c:v>3.877643</c:v>
                </c:pt>
                <c:pt idx="34">
                  <c:v>4.4231670000000003</c:v>
                </c:pt>
                <c:pt idx="35">
                  <c:v>4.4314330000000002</c:v>
                </c:pt>
                <c:pt idx="36">
                  <c:v>4.2294510000000001</c:v>
                </c:pt>
                <c:pt idx="37">
                  <c:v>4.8300739999999998</c:v>
                </c:pt>
                <c:pt idx="38">
                  <c:v>4.8872780000000002</c:v>
                </c:pt>
                <c:pt idx="39">
                  <c:v>4.8384070000000001</c:v>
                </c:pt>
                <c:pt idx="40">
                  <c:v>5.1944800000000004</c:v>
                </c:pt>
                <c:pt idx="41">
                  <c:v>4.7098779999999998</c:v>
                </c:pt>
                <c:pt idx="42">
                  <c:v>5.0118470000000004</c:v>
                </c:pt>
                <c:pt idx="43">
                  <c:v>4.907286</c:v>
                </c:pt>
                <c:pt idx="44">
                  <c:v>4.6542969999999997</c:v>
                </c:pt>
                <c:pt idx="45">
                  <c:v>5.1227609999999997</c:v>
                </c:pt>
                <c:pt idx="46">
                  <c:v>4.5404229999999997</c:v>
                </c:pt>
                <c:pt idx="47">
                  <c:v>5.0813050000000004</c:v>
                </c:pt>
                <c:pt idx="48">
                  <c:v>4.9952139999999998</c:v>
                </c:pt>
                <c:pt idx="49">
                  <c:v>5.3458220000000001</c:v>
                </c:pt>
                <c:pt idx="50">
                  <c:v>4.268052</c:v>
                </c:pt>
                <c:pt idx="51">
                  <c:v>5.6601569999999999</c:v>
                </c:pt>
                <c:pt idx="52">
                  <c:v>4.4826579999999998</c:v>
                </c:pt>
                <c:pt idx="53">
                  <c:v>4.5713999999999997</c:v>
                </c:pt>
                <c:pt idx="54">
                  <c:v>3.9429780000000001</c:v>
                </c:pt>
                <c:pt idx="55">
                  <c:v>5.154433</c:v>
                </c:pt>
                <c:pt idx="56">
                  <c:v>3.7480129999999998</c:v>
                </c:pt>
                <c:pt idx="57">
                  <c:v>4.4564389999999996</c:v>
                </c:pt>
                <c:pt idx="58">
                  <c:v>4.9196580000000001</c:v>
                </c:pt>
                <c:pt idx="59">
                  <c:v>3.9429780000000001</c:v>
                </c:pt>
                <c:pt idx="60">
                  <c:v>4.8215620000000001</c:v>
                </c:pt>
                <c:pt idx="61">
                  <c:v>4.7055009999999999</c:v>
                </c:pt>
                <c:pt idx="62">
                  <c:v>4.5791979999999999</c:v>
                </c:pt>
                <c:pt idx="63">
                  <c:v>4.4169900000000002</c:v>
                </c:pt>
                <c:pt idx="64">
                  <c:v>5.0530039999999996</c:v>
                </c:pt>
                <c:pt idx="65">
                  <c:v>4.807817</c:v>
                </c:pt>
                <c:pt idx="66">
                  <c:v>4.502122</c:v>
                </c:pt>
                <c:pt idx="67">
                  <c:v>3.8761619999999999</c:v>
                </c:pt>
                <c:pt idx="68">
                  <c:v>4.7055009999999999</c:v>
                </c:pt>
                <c:pt idx="69">
                  <c:v>4.2987770000000003</c:v>
                </c:pt>
                <c:pt idx="70">
                  <c:v>4.4664830000000002</c:v>
                </c:pt>
                <c:pt idx="71">
                  <c:v>4.0585120000000003</c:v>
                </c:pt>
                <c:pt idx="72">
                  <c:v>4.776484</c:v>
                </c:pt>
                <c:pt idx="73">
                  <c:v>5.2964779999999996</c:v>
                </c:pt>
                <c:pt idx="74">
                  <c:v>4.6126120000000004</c:v>
                </c:pt>
                <c:pt idx="75">
                  <c:v>5.0440639999999997</c:v>
                </c:pt>
                <c:pt idx="76">
                  <c:v>4.4435469999999997</c:v>
                </c:pt>
                <c:pt idx="77">
                  <c:v>5.0409790000000001</c:v>
                </c:pt>
                <c:pt idx="78">
                  <c:v>4.2761189999999996</c:v>
                </c:pt>
                <c:pt idx="79">
                  <c:v>4.5356899999999998</c:v>
                </c:pt>
                <c:pt idx="80">
                  <c:v>4.0543250000000004</c:v>
                </c:pt>
                <c:pt idx="81">
                  <c:v>4.9084349999999999</c:v>
                </c:pt>
                <c:pt idx="82">
                  <c:v>3.8445770000000001</c:v>
                </c:pt>
                <c:pt idx="83">
                  <c:v>4.6202740000000002</c:v>
                </c:pt>
                <c:pt idx="84">
                  <c:v>4.9921179999999996</c:v>
                </c:pt>
                <c:pt idx="85">
                  <c:v>4.583113</c:v>
                </c:pt>
                <c:pt idx="86">
                  <c:v>4.4274380000000004</c:v>
                </c:pt>
                <c:pt idx="87">
                  <c:v>5.2109819999999996</c:v>
                </c:pt>
                <c:pt idx="88">
                  <c:v>4.2645540000000004</c:v>
                </c:pt>
                <c:pt idx="89">
                  <c:v>4.5491039999999998</c:v>
                </c:pt>
                <c:pt idx="90">
                  <c:v>4.6110629999999997</c:v>
                </c:pt>
                <c:pt idx="91">
                  <c:v>4.1988240000000001</c:v>
                </c:pt>
                <c:pt idx="92">
                  <c:v>4.6495430000000004</c:v>
                </c:pt>
                <c:pt idx="93">
                  <c:v>4.6055910000000004</c:v>
                </c:pt>
                <c:pt idx="94">
                  <c:v>4.9205019999999999</c:v>
                </c:pt>
                <c:pt idx="95">
                  <c:v>4.7749569999999997</c:v>
                </c:pt>
                <c:pt idx="96">
                  <c:v>4.9452509999999998</c:v>
                </c:pt>
                <c:pt idx="97">
                  <c:v>4.4539090000000003</c:v>
                </c:pt>
                <c:pt idx="98">
                  <c:v>3.888744</c:v>
                </c:pt>
                <c:pt idx="99">
                  <c:v>4.984318</c:v>
                </c:pt>
                <c:pt idx="100">
                  <c:v>4.6110629999999997</c:v>
                </c:pt>
                <c:pt idx="101">
                  <c:v>3.8001079999999998</c:v>
                </c:pt>
                <c:pt idx="102">
                  <c:v>4.2523590000000002</c:v>
                </c:pt>
                <c:pt idx="103">
                  <c:v>3.888744</c:v>
                </c:pt>
                <c:pt idx="104">
                  <c:v>4.7485749999999998</c:v>
                </c:pt>
                <c:pt idx="105">
                  <c:v>4.4221430000000002</c:v>
                </c:pt>
                <c:pt idx="106">
                  <c:v>4.3525400000000003</c:v>
                </c:pt>
                <c:pt idx="107">
                  <c:v>4.2496280000000004</c:v>
                </c:pt>
                <c:pt idx="108">
                  <c:v>4.3612070000000003</c:v>
                </c:pt>
                <c:pt idx="109">
                  <c:v>4.5082870000000002</c:v>
                </c:pt>
                <c:pt idx="110">
                  <c:v>4.5888169999999997</c:v>
                </c:pt>
                <c:pt idx="111">
                  <c:v>4.5633109999999997</c:v>
                </c:pt>
                <c:pt idx="112">
                  <c:v>3.8825129999999999</c:v>
                </c:pt>
                <c:pt idx="113">
                  <c:v>4.5850980000000003</c:v>
                </c:pt>
                <c:pt idx="114">
                  <c:v>4.9212379999999998</c:v>
                </c:pt>
                <c:pt idx="115">
                  <c:v>4.50373</c:v>
                </c:pt>
                <c:pt idx="116">
                  <c:v>4.158137</c:v>
                </c:pt>
                <c:pt idx="117">
                  <c:v>4.9129300000000002</c:v>
                </c:pt>
                <c:pt idx="118">
                  <c:v>4.9113559999999996</c:v>
                </c:pt>
                <c:pt idx="119">
                  <c:v>5.1013219999999997</c:v>
                </c:pt>
                <c:pt idx="120">
                  <c:v>4.3070649999999997</c:v>
                </c:pt>
                <c:pt idx="121">
                  <c:v>4.5586190000000002</c:v>
                </c:pt>
                <c:pt idx="122">
                  <c:v>4.4119210000000004</c:v>
                </c:pt>
                <c:pt idx="123">
                  <c:v>4.403384</c:v>
                </c:pt>
                <c:pt idx="124">
                  <c:v>5.703093</c:v>
                </c:pt>
                <c:pt idx="125">
                  <c:v>4.3070649999999997</c:v>
                </c:pt>
                <c:pt idx="126">
                  <c:v>4.9526110000000001</c:v>
                </c:pt>
                <c:pt idx="127">
                  <c:v>4.0315289999999999</c:v>
                </c:pt>
                <c:pt idx="128">
                  <c:v>4.5828290000000003</c:v>
                </c:pt>
                <c:pt idx="129">
                  <c:v>4.2891959999999996</c:v>
                </c:pt>
                <c:pt idx="130">
                  <c:v>4.4736760000000002</c:v>
                </c:pt>
                <c:pt idx="131">
                  <c:v>4.985627</c:v>
                </c:pt>
                <c:pt idx="132">
                  <c:v>3.8543129999999999</c:v>
                </c:pt>
                <c:pt idx="133">
                  <c:v>5.0139870000000002</c:v>
                </c:pt>
                <c:pt idx="134">
                  <c:v>4.9676640000000001</c:v>
                </c:pt>
                <c:pt idx="135">
                  <c:v>4.2131970000000001</c:v>
                </c:pt>
                <c:pt idx="136">
                  <c:v>4.3474820000000003</c:v>
                </c:pt>
                <c:pt idx="137">
                  <c:v>4.8700460000000003</c:v>
                </c:pt>
                <c:pt idx="138">
                  <c:v>3.7321430000000002</c:v>
                </c:pt>
                <c:pt idx="139">
                  <c:v>4.8910780000000003</c:v>
                </c:pt>
                <c:pt idx="140">
                  <c:v>4.9474919999999996</c:v>
                </c:pt>
                <c:pt idx="141">
                  <c:v>4.5204700000000004</c:v>
                </c:pt>
                <c:pt idx="142">
                  <c:v>4.8547739999999999</c:v>
                </c:pt>
                <c:pt idx="143">
                  <c:v>3.707643</c:v>
                </c:pt>
                <c:pt idx="144">
                  <c:v>4.6182970000000001</c:v>
                </c:pt>
                <c:pt idx="145">
                  <c:v>4.859273</c:v>
                </c:pt>
                <c:pt idx="146">
                  <c:v>4.311509</c:v>
                </c:pt>
                <c:pt idx="147">
                  <c:v>4.6978559999999998</c:v>
                </c:pt>
                <c:pt idx="148">
                  <c:v>4.4484599999999999</c:v>
                </c:pt>
                <c:pt idx="149">
                  <c:v>4.4046190000000003</c:v>
                </c:pt>
                <c:pt idx="150">
                  <c:v>5.3228859999999996</c:v>
                </c:pt>
                <c:pt idx="151">
                  <c:v>5.5520110000000003</c:v>
                </c:pt>
                <c:pt idx="152">
                  <c:v>4.6486520000000002</c:v>
                </c:pt>
                <c:pt idx="153">
                  <c:v>3.9808870000000001</c:v>
                </c:pt>
                <c:pt idx="154">
                  <c:v>4.61524</c:v>
                </c:pt>
                <c:pt idx="155">
                  <c:v>4.0524740000000001</c:v>
                </c:pt>
                <c:pt idx="156">
                  <c:v>3.6653980000000002</c:v>
                </c:pt>
                <c:pt idx="157">
                  <c:v>4.2931730000000003</c:v>
                </c:pt>
                <c:pt idx="158">
                  <c:v>4.7322379999999997</c:v>
                </c:pt>
                <c:pt idx="159">
                  <c:v>4.5473480000000004</c:v>
                </c:pt>
                <c:pt idx="160">
                  <c:v>4.6194930000000003</c:v>
                </c:pt>
                <c:pt idx="161">
                  <c:v>4.3434520000000001</c:v>
                </c:pt>
                <c:pt idx="162">
                  <c:v>4.8846550000000004</c:v>
                </c:pt>
                <c:pt idx="163">
                  <c:v>4.5785840000000002</c:v>
                </c:pt>
                <c:pt idx="164">
                  <c:v>4.199109</c:v>
                </c:pt>
                <c:pt idx="165">
                  <c:v>3.64636</c:v>
                </c:pt>
                <c:pt idx="166">
                  <c:v>4.9872339999999999</c:v>
                </c:pt>
                <c:pt idx="167">
                  <c:v>4.6364770000000002</c:v>
                </c:pt>
                <c:pt idx="168">
                  <c:v>3.790699</c:v>
                </c:pt>
                <c:pt idx="169">
                  <c:v>3.7710979999999998</c:v>
                </c:pt>
                <c:pt idx="170">
                  <c:v>4.4452870000000004</c:v>
                </c:pt>
                <c:pt idx="171">
                  <c:v>4.538894</c:v>
                </c:pt>
                <c:pt idx="172">
                  <c:v>5.0077160000000003</c:v>
                </c:pt>
                <c:pt idx="173">
                  <c:v>4.5438210000000003</c:v>
                </c:pt>
                <c:pt idx="174">
                  <c:v>4.5236850000000004</c:v>
                </c:pt>
                <c:pt idx="175">
                  <c:v>4.465268</c:v>
                </c:pt>
                <c:pt idx="176">
                  <c:v>4.2676600000000002</c:v>
                </c:pt>
                <c:pt idx="177">
                  <c:v>4.3322520000000004</c:v>
                </c:pt>
                <c:pt idx="178">
                  <c:v>4.650849</c:v>
                </c:pt>
                <c:pt idx="179">
                  <c:v>3.5988180000000001</c:v>
                </c:pt>
                <c:pt idx="180">
                  <c:v>4.8359269999999999</c:v>
                </c:pt>
                <c:pt idx="181">
                  <c:v>3.3651059999999999</c:v>
                </c:pt>
                <c:pt idx="182">
                  <c:v>3.7565200000000001</c:v>
                </c:pt>
                <c:pt idx="183">
                  <c:v>4.310505</c:v>
                </c:pt>
              </c:numCache>
            </c:numRef>
          </c:xVal>
          <c:yVal>
            <c:numRef>
              <c:f>'Figure 23'!$H$7:$H$190</c:f>
              <c:numCache>
                <c:formatCode>General</c:formatCode>
                <c:ptCount val="184"/>
                <c:pt idx="0">
                  <c:v>4.75359</c:v>
                </c:pt>
                <c:pt idx="1">
                  <c:v>5.062595</c:v>
                </c:pt>
                <c:pt idx="2">
                  <c:v>3.2188759999999998</c:v>
                </c:pt>
                <c:pt idx="3">
                  <c:v>4.4886359999999996</c:v>
                </c:pt>
                <c:pt idx="4">
                  <c:v>4.7621739999999999</c:v>
                </c:pt>
                <c:pt idx="5">
                  <c:v>5.2882670000000003</c:v>
                </c:pt>
                <c:pt idx="6">
                  <c:v>5.717028</c:v>
                </c:pt>
                <c:pt idx="7">
                  <c:v>6.1246830000000001</c:v>
                </c:pt>
                <c:pt idx="8">
                  <c:v>6.0063529999999998</c:v>
                </c:pt>
                <c:pt idx="9">
                  <c:v>9.0313330000000001</c:v>
                </c:pt>
                <c:pt idx="10">
                  <c:v>8.9599539999999998</c:v>
                </c:pt>
                <c:pt idx="11">
                  <c:v>7.2254820000000004</c:v>
                </c:pt>
                <c:pt idx="12">
                  <c:v>8.3836619999999993</c:v>
                </c:pt>
                <c:pt idx="13">
                  <c:v>7.9448470000000002</c:v>
                </c:pt>
                <c:pt idx="14">
                  <c:v>7.3297499999999998</c:v>
                </c:pt>
                <c:pt idx="15">
                  <c:v>8.4202410000000008</c:v>
                </c:pt>
                <c:pt idx="16">
                  <c:v>5.8259999999999996</c:v>
                </c:pt>
                <c:pt idx="17">
                  <c:v>5.981414</c:v>
                </c:pt>
                <c:pt idx="18">
                  <c:v>7.40062</c:v>
                </c:pt>
                <c:pt idx="19">
                  <c:v>8.9019110000000001</c:v>
                </c:pt>
                <c:pt idx="20">
                  <c:v>8.0545229999999997</c:v>
                </c:pt>
                <c:pt idx="21">
                  <c:v>8.1897990000000007</c:v>
                </c:pt>
                <c:pt idx="22">
                  <c:v>6.4982819999999997</c:v>
                </c:pt>
                <c:pt idx="23">
                  <c:v>6.190315</c:v>
                </c:pt>
                <c:pt idx="24">
                  <c:v>7.1284960000000002</c:v>
                </c:pt>
                <c:pt idx="25">
                  <c:v>6.7522700000000002</c:v>
                </c:pt>
                <c:pt idx="26">
                  <c:v>5.1590550000000004</c:v>
                </c:pt>
                <c:pt idx="27">
                  <c:v>9.0399069999999995</c:v>
                </c:pt>
                <c:pt idx="28">
                  <c:v>7.2370590000000004</c:v>
                </c:pt>
                <c:pt idx="29">
                  <c:v>8.4618920000000006</c:v>
                </c:pt>
                <c:pt idx="30">
                  <c:v>8.1565100000000008</c:v>
                </c:pt>
                <c:pt idx="31">
                  <c:v>7.7432699999999999</c:v>
                </c:pt>
                <c:pt idx="32">
                  <c:v>7.9631119999999997</c:v>
                </c:pt>
                <c:pt idx="33">
                  <c:v>9.2646390000000007</c:v>
                </c:pt>
                <c:pt idx="34">
                  <c:v>8.0398029999999991</c:v>
                </c:pt>
                <c:pt idx="35">
                  <c:v>8.5889559999999996</c:v>
                </c:pt>
                <c:pt idx="36">
                  <c:v>9.0471149999999998</c:v>
                </c:pt>
                <c:pt idx="37">
                  <c:v>6.777647</c:v>
                </c:pt>
                <c:pt idx="38">
                  <c:v>7.4318920000000004</c:v>
                </c:pt>
                <c:pt idx="39">
                  <c:v>7.4103469999999998</c:v>
                </c:pt>
                <c:pt idx="40">
                  <c:v>5.7104270000000001</c:v>
                </c:pt>
                <c:pt idx="41">
                  <c:v>5.7037829999999996</c:v>
                </c:pt>
                <c:pt idx="42">
                  <c:v>8.4217829999999996</c:v>
                </c:pt>
                <c:pt idx="43">
                  <c:v>7.0396599999999996</c:v>
                </c:pt>
                <c:pt idx="44">
                  <c:v>8.0063680000000002</c:v>
                </c:pt>
                <c:pt idx="45">
                  <c:v>5.5254529999999997</c:v>
                </c:pt>
                <c:pt idx="46">
                  <c:v>7.4436640000000001</c:v>
                </c:pt>
                <c:pt idx="47">
                  <c:v>6.274762</c:v>
                </c:pt>
                <c:pt idx="48">
                  <c:v>7.6544429999999997</c:v>
                </c:pt>
                <c:pt idx="49">
                  <c:v>5.147494</c:v>
                </c:pt>
                <c:pt idx="50">
                  <c:v>9.1294559999999993</c:v>
                </c:pt>
                <c:pt idx="51">
                  <c:v>5.6276210000000004</c:v>
                </c:pt>
                <c:pt idx="52">
                  <c:v>8.5316880000000008</c:v>
                </c:pt>
                <c:pt idx="53">
                  <c:v>8.1613749999999996</c:v>
                </c:pt>
                <c:pt idx="54">
                  <c:v>9.1148199999999999</c:v>
                </c:pt>
                <c:pt idx="55">
                  <c:v>6.4982819999999997</c:v>
                </c:pt>
                <c:pt idx="56">
                  <c:v>9.1989769999999993</c:v>
                </c:pt>
                <c:pt idx="57">
                  <c:v>8.0209270000000004</c:v>
                </c:pt>
                <c:pt idx="58">
                  <c:v>7.6704290000000004</c:v>
                </c:pt>
                <c:pt idx="59">
                  <c:v>6.1003189999999998</c:v>
                </c:pt>
                <c:pt idx="60">
                  <c:v>7.0621910000000003</c:v>
                </c:pt>
                <c:pt idx="61">
                  <c:v>6.1268690000000001</c:v>
                </c:pt>
                <c:pt idx="62">
                  <c:v>6.8384049999999998</c:v>
                </c:pt>
                <c:pt idx="63">
                  <c:v>6.1224930000000004</c:v>
                </c:pt>
                <c:pt idx="64">
                  <c:v>6.7511010000000002</c:v>
                </c:pt>
                <c:pt idx="65">
                  <c:v>7.0732699999999999</c:v>
                </c:pt>
                <c:pt idx="66">
                  <c:v>8.0621179999999999</c:v>
                </c:pt>
                <c:pt idx="67">
                  <c:v>9.1241280000000007</c:v>
                </c:pt>
                <c:pt idx="68">
                  <c:v>7.9892219999999998</c:v>
                </c:pt>
                <c:pt idx="69">
                  <c:v>9.0359870000000004</c:v>
                </c:pt>
                <c:pt idx="70">
                  <c:v>8.4089390000000002</c:v>
                </c:pt>
                <c:pt idx="71">
                  <c:v>7.6787890000000001</c:v>
                </c:pt>
                <c:pt idx="72">
                  <c:v>7.776535</c:v>
                </c:pt>
                <c:pt idx="73">
                  <c:v>6.1003189999999998</c:v>
                </c:pt>
                <c:pt idx="74">
                  <c:v>8.0346309999999992</c:v>
                </c:pt>
                <c:pt idx="75">
                  <c:v>8.3859449999999995</c:v>
                </c:pt>
                <c:pt idx="76">
                  <c:v>8.5552600000000005</c:v>
                </c:pt>
                <c:pt idx="77">
                  <c:v>8.3344719999999999</c:v>
                </c:pt>
                <c:pt idx="78">
                  <c:v>9.063231</c:v>
                </c:pt>
                <c:pt idx="79">
                  <c:v>8.1859070000000003</c:v>
                </c:pt>
                <c:pt idx="80">
                  <c:v>9.3991410000000002</c:v>
                </c:pt>
                <c:pt idx="81">
                  <c:v>7.406104</c:v>
                </c:pt>
                <c:pt idx="82">
                  <c:v>9.3593639999999994</c:v>
                </c:pt>
                <c:pt idx="83">
                  <c:v>8.0430209999999995</c:v>
                </c:pt>
                <c:pt idx="84">
                  <c:v>6.7546039999999996</c:v>
                </c:pt>
                <c:pt idx="85">
                  <c:v>7.8819379999999999</c:v>
                </c:pt>
                <c:pt idx="86">
                  <c:v>7.2254820000000004</c:v>
                </c:pt>
                <c:pt idx="87">
                  <c:v>8.5779119999999995</c:v>
                </c:pt>
                <c:pt idx="88">
                  <c:v>7.5400900000000002</c:v>
                </c:pt>
                <c:pt idx="89">
                  <c:v>6.6758230000000003</c:v>
                </c:pt>
                <c:pt idx="90">
                  <c:v>6.0890449999999996</c:v>
                </c:pt>
                <c:pt idx="91">
                  <c:v>7.7119970000000002</c:v>
                </c:pt>
                <c:pt idx="92">
                  <c:v>8.0133430000000008</c:v>
                </c:pt>
                <c:pt idx="93">
                  <c:v>8.0356030000000001</c:v>
                </c:pt>
                <c:pt idx="94">
                  <c:v>7.4690839999999996</c:v>
                </c:pt>
                <c:pt idx="95">
                  <c:v>8.1956089999999993</c:v>
                </c:pt>
                <c:pt idx="96">
                  <c:v>7.0003339999999996</c:v>
                </c:pt>
                <c:pt idx="97">
                  <c:v>8.4474140000000002</c:v>
                </c:pt>
                <c:pt idx="98">
                  <c:v>9.2347400000000004</c:v>
                </c:pt>
                <c:pt idx="99">
                  <c:v>7.8188319999999996</c:v>
                </c:pt>
                <c:pt idx="100">
                  <c:v>7.9065469999999998</c:v>
                </c:pt>
                <c:pt idx="101">
                  <c:v>9.4528160000000003</c:v>
                </c:pt>
                <c:pt idx="102">
                  <c:v>8.9928059999999999</c:v>
                </c:pt>
                <c:pt idx="103">
                  <c:v>6.7262329999999997</c:v>
                </c:pt>
                <c:pt idx="104">
                  <c:v>6.9460139999999999</c:v>
                </c:pt>
                <c:pt idx="105">
                  <c:v>6.8211069999999996</c:v>
                </c:pt>
                <c:pt idx="106">
                  <c:v>7.0273149999999998</c:v>
                </c:pt>
                <c:pt idx="107">
                  <c:v>7.4882939999999998</c:v>
                </c:pt>
                <c:pt idx="108">
                  <c:v>7.205635</c:v>
                </c:pt>
                <c:pt idx="109">
                  <c:v>8.2106680000000001</c:v>
                </c:pt>
                <c:pt idx="110">
                  <c:v>8.1134260000000005</c:v>
                </c:pt>
                <c:pt idx="111">
                  <c:v>8.0261700000000005</c:v>
                </c:pt>
                <c:pt idx="112">
                  <c:v>9.6494339999999994</c:v>
                </c:pt>
                <c:pt idx="113">
                  <c:v>8.2960469999999997</c:v>
                </c:pt>
                <c:pt idx="114">
                  <c:v>6.1377269999999999</c:v>
                </c:pt>
                <c:pt idx="115">
                  <c:v>8.7806339999999992</c:v>
                </c:pt>
                <c:pt idx="116">
                  <c:v>9.3654620000000008</c:v>
                </c:pt>
                <c:pt idx="117">
                  <c:v>7.6829429999999999</c:v>
                </c:pt>
                <c:pt idx="118">
                  <c:v>7.9939580000000001</c:v>
                </c:pt>
                <c:pt idx="119">
                  <c:v>7.1444070000000002</c:v>
                </c:pt>
                <c:pt idx="120">
                  <c:v>9.2832190000000008</c:v>
                </c:pt>
                <c:pt idx="121">
                  <c:v>5.8081430000000003</c:v>
                </c:pt>
                <c:pt idx="122">
                  <c:v>7.0130160000000004</c:v>
                </c:pt>
                <c:pt idx="123">
                  <c:v>7.2820729999999996</c:v>
                </c:pt>
                <c:pt idx="124">
                  <c:v>8.2374790000000004</c:v>
                </c:pt>
                <c:pt idx="125">
                  <c:v>7.7204620000000004</c:v>
                </c:pt>
                <c:pt idx="126">
                  <c:v>7.0587580000000001</c:v>
                </c:pt>
                <c:pt idx="127">
                  <c:v>7.6275440000000003</c:v>
                </c:pt>
                <c:pt idx="128">
                  <c:v>8.1969879999999993</c:v>
                </c:pt>
                <c:pt idx="129">
                  <c:v>9.3071040000000007</c:v>
                </c:pt>
                <c:pt idx="130">
                  <c:v>8.635332</c:v>
                </c:pt>
                <c:pt idx="131">
                  <c:v>7.2534700000000001</c:v>
                </c:pt>
                <c:pt idx="132">
                  <c:v>9.7313939999999999</c:v>
                </c:pt>
                <c:pt idx="133">
                  <c:v>7.5191499999999998</c:v>
                </c:pt>
                <c:pt idx="134">
                  <c:v>8.1763919999999999</c:v>
                </c:pt>
                <c:pt idx="135">
                  <c:v>9.2555049999999994</c:v>
                </c:pt>
                <c:pt idx="136">
                  <c:v>7.1380730000000003</c:v>
                </c:pt>
                <c:pt idx="137">
                  <c:v>7.9186290000000001</c:v>
                </c:pt>
                <c:pt idx="138">
                  <c:v>7.9080199999999996</c:v>
                </c:pt>
                <c:pt idx="139">
                  <c:v>6.8112440000000003</c:v>
                </c:pt>
                <c:pt idx="140">
                  <c:v>6.3902409999999996</c:v>
                </c:pt>
                <c:pt idx="141">
                  <c:v>7.005789</c:v>
                </c:pt>
                <c:pt idx="142">
                  <c:v>7.1396600000000001</c:v>
                </c:pt>
                <c:pt idx="143">
                  <c:v>9.6268770000000004</c:v>
                </c:pt>
                <c:pt idx="144">
                  <c:v>8.0120179999999994</c:v>
                </c:pt>
                <c:pt idx="145">
                  <c:v>7.1244779999999999</c:v>
                </c:pt>
                <c:pt idx="146">
                  <c:v>9.3008199999999999</c:v>
                </c:pt>
                <c:pt idx="147">
                  <c:v>7.8379490000000001</c:v>
                </c:pt>
                <c:pt idx="148">
                  <c:v>8.1530620000000003</c:v>
                </c:pt>
                <c:pt idx="149">
                  <c:v>6.9856420000000004</c:v>
                </c:pt>
                <c:pt idx="150">
                  <c:v>6.1136819999999998</c:v>
                </c:pt>
                <c:pt idx="151">
                  <c:v>8.2128390000000007</c:v>
                </c:pt>
                <c:pt idx="152">
                  <c:v>7.9861649999999997</c:v>
                </c:pt>
                <c:pt idx="153">
                  <c:v>9.3687109999999993</c:v>
                </c:pt>
                <c:pt idx="154">
                  <c:v>8.6251510000000007</c:v>
                </c:pt>
                <c:pt idx="155">
                  <c:v>7.7583339999999996</c:v>
                </c:pt>
                <c:pt idx="156">
                  <c:v>7.985144</c:v>
                </c:pt>
                <c:pt idx="157">
                  <c:v>7.6530199999999997</c:v>
                </c:pt>
                <c:pt idx="158">
                  <c:v>6.6080009999999998</c:v>
                </c:pt>
                <c:pt idx="159">
                  <c:v>8.5301089999999995</c:v>
                </c:pt>
                <c:pt idx="160">
                  <c:v>7.8762590000000001</c:v>
                </c:pt>
                <c:pt idx="161">
                  <c:v>8.2960469999999997</c:v>
                </c:pt>
                <c:pt idx="162">
                  <c:v>7.1921819999999999</c:v>
                </c:pt>
                <c:pt idx="163">
                  <c:v>8.1484459999999999</c:v>
                </c:pt>
                <c:pt idx="164">
                  <c:v>9.4686190000000003</c:v>
                </c:pt>
                <c:pt idx="165">
                  <c:v>9.3934949999999997</c:v>
                </c:pt>
                <c:pt idx="166">
                  <c:v>7.4175810000000002</c:v>
                </c:pt>
                <c:pt idx="167">
                  <c:v>8.1443890000000003</c:v>
                </c:pt>
                <c:pt idx="168">
                  <c:v>9.5365459999999995</c:v>
                </c:pt>
                <c:pt idx="169">
                  <c:v>7.9676270000000002</c:v>
                </c:pt>
                <c:pt idx="170">
                  <c:v>7.2813860000000004</c:v>
                </c:pt>
                <c:pt idx="171">
                  <c:v>7.1252829999999996</c:v>
                </c:pt>
                <c:pt idx="172">
                  <c:v>7.4372059999999998</c:v>
                </c:pt>
                <c:pt idx="173">
                  <c:v>7.1731920000000002</c:v>
                </c:pt>
                <c:pt idx="174">
                  <c:v>8.5107730000000004</c:v>
                </c:pt>
                <c:pt idx="175">
                  <c:v>7.8042509999999998</c:v>
                </c:pt>
                <c:pt idx="176">
                  <c:v>9.7905429999999996</c:v>
                </c:pt>
                <c:pt idx="177">
                  <c:v>8.2995350000000006</c:v>
                </c:pt>
                <c:pt idx="178">
                  <c:v>8.0916270000000008</c:v>
                </c:pt>
                <c:pt idx="179">
                  <c:v>9.5180450000000008</c:v>
                </c:pt>
                <c:pt idx="180">
                  <c:v>7.1220600000000003</c:v>
                </c:pt>
                <c:pt idx="181">
                  <c:v>9.4666859999999993</c:v>
                </c:pt>
                <c:pt idx="182">
                  <c:v>7.8095410000000003</c:v>
                </c:pt>
                <c:pt idx="183">
                  <c:v>7.5299430000000003</c:v>
                </c:pt>
              </c:numCache>
            </c:numRef>
          </c:yVal>
          <c:smooth val="0"/>
          <c:extLst>
            <c:ext xmlns:c16="http://schemas.microsoft.com/office/drawing/2014/chart" uri="{C3380CC4-5D6E-409C-BE32-E72D297353CC}">
              <c16:uniqueId val="{00000000-5303-524D-90DB-ADA5B31F7AD0}"/>
            </c:ext>
          </c:extLst>
        </c:ser>
        <c:dLbls>
          <c:showLegendKey val="0"/>
          <c:showVal val="0"/>
          <c:showCatName val="0"/>
          <c:showSerName val="0"/>
          <c:showPercent val="0"/>
          <c:showBubbleSize val="0"/>
        </c:dLbls>
        <c:axId val="187373023"/>
        <c:axId val="187374671"/>
      </c:scatterChart>
      <c:valAx>
        <c:axId val="187373023"/>
        <c:scaling>
          <c:orientation val="minMax"/>
          <c:min val="3.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GB" sz="1000" b="0" i="0" u="none" strike="noStrike" baseline="0">
                    <a:effectLst/>
                    <a:latin typeface="Times New Roman" panose="02020603050405020304" pitchFamily="18" charset="0"/>
                    <a:cs typeface="Times New Roman" panose="02020603050405020304" pitchFamily="18" charset="0"/>
                  </a:rPr>
                  <a:t>ln average non-tariff costs bilateral</a:t>
                </a:r>
                <a:r>
                  <a:rPr lang="en-GB" sz="1000" b="0" i="0" u="none" strike="noStrike" baseline="0">
                    <a:latin typeface="Times New Roman" panose="02020603050405020304" pitchFamily="18" charset="0"/>
                    <a:cs typeface="Times New Roman" panose="02020603050405020304" pitchFamily="18" charset="0"/>
                  </a:rPr>
                  <a:t> </a:t>
                </a:r>
                <a:endParaRPr lang="en-GB">
                  <a:latin typeface="Times New Roman" panose="02020603050405020304" pitchFamily="18" charset="0"/>
                  <a:cs typeface="Times New Roman" panose="02020603050405020304" pitchFamily="18" charset="0"/>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87374671"/>
        <c:crosses val="autoZero"/>
        <c:crossBetween val="midCat"/>
      </c:valAx>
      <c:valAx>
        <c:axId val="187374671"/>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crossAx val="1873730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'Figure 24'!$F$3</c:f>
              <c:strCache>
                <c:ptCount val="1"/>
                <c:pt idx="0">
                  <c:v>Non-inclusive growth</c:v>
                </c:pt>
              </c:strCache>
            </c:strRef>
          </c:tx>
          <c:spPr>
            <a:solidFill>
              <a:schemeClr val="accent2"/>
            </a:solidFill>
            <a:ln>
              <a:noFill/>
            </a:ln>
            <a:effectLst/>
          </c:spPr>
          <c:invertIfNegative val="0"/>
          <c:cat>
            <c:strRef>
              <c:f>'Figure 24'!$D$4:$D$18</c:f>
              <c:strCache>
                <c:ptCount val="15"/>
                <c:pt idx="0">
                  <c:v>Transport</c:v>
                </c:pt>
                <c:pt idx="1">
                  <c:v>Tax rates</c:v>
                </c:pt>
                <c:pt idx="2">
                  <c:v>Tax administration</c:v>
                </c:pt>
                <c:pt idx="3">
                  <c:v>Practices of competitors in the informal sector</c:v>
                </c:pt>
                <c:pt idx="4">
                  <c:v>Political Instability</c:v>
                </c:pt>
                <c:pt idx="5">
                  <c:v>Labor Regulations</c:v>
                </c:pt>
                <c:pt idx="6">
                  <c:v>Inadequate Education</c:v>
                </c:pt>
                <c:pt idx="7">
                  <c:v>Electricity</c:v>
                </c:pt>
                <c:pt idx="8">
                  <c:v>Customs and trade regulations</c:v>
                </c:pt>
                <c:pt idx="9">
                  <c:v>Crime, theft and disorder</c:v>
                </c:pt>
                <c:pt idx="10">
                  <c:v>Courts</c:v>
                </c:pt>
                <c:pt idx="11">
                  <c:v>Corruption</c:v>
                </c:pt>
                <c:pt idx="12">
                  <c:v>Business Licensing</c:v>
                </c:pt>
                <c:pt idx="13">
                  <c:v>Access to land</c:v>
                </c:pt>
                <c:pt idx="14">
                  <c:v>Access to finance</c:v>
                </c:pt>
              </c:strCache>
            </c:strRef>
          </c:cat>
          <c:val>
            <c:numRef>
              <c:f>'Figure 24'!$F$4:$F$18</c:f>
              <c:numCache>
                <c:formatCode>0.00</c:formatCode>
                <c:ptCount val="15"/>
                <c:pt idx="0">
                  <c:v>1.95</c:v>
                </c:pt>
                <c:pt idx="1">
                  <c:v>11.4</c:v>
                </c:pt>
                <c:pt idx="2">
                  <c:v>3.39</c:v>
                </c:pt>
                <c:pt idx="3">
                  <c:v>7.91</c:v>
                </c:pt>
                <c:pt idx="4">
                  <c:v>23.31</c:v>
                </c:pt>
                <c:pt idx="5">
                  <c:v>1.95</c:v>
                </c:pt>
                <c:pt idx="6">
                  <c:v>4</c:v>
                </c:pt>
                <c:pt idx="7">
                  <c:v>14.78</c:v>
                </c:pt>
                <c:pt idx="8">
                  <c:v>7.4899999999999993</c:v>
                </c:pt>
                <c:pt idx="9">
                  <c:v>1.54</c:v>
                </c:pt>
                <c:pt idx="10">
                  <c:v>0.51</c:v>
                </c:pt>
                <c:pt idx="11">
                  <c:v>7.9</c:v>
                </c:pt>
                <c:pt idx="12">
                  <c:v>3.9</c:v>
                </c:pt>
                <c:pt idx="13">
                  <c:v>1.23</c:v>
                </c:pt>
                <c:pt idx="14">
                  <c:v>8.73</c:v>
                </c:pt>
              </c:numCache>
            </c:numRef>
          </c:val>
          <c:extLst>
            <c:ext xmlns:c16="http://schemas.microsoft.com/office/drawing/2014/chart" uri="{C3380CC4-5D6E-409C-BE32-E72D297353CC}">
              <c16:uniqueId val="{00000001-D444-4824-AA4A-7B01429C3F3E}"/>
            </c:ext>
          </c:extLst>
        </c:ser>
        <c:ser>
          <c:idx val="0"/>
          <c:order val="1"/>
          <c:tx>
            <c:strRef>
              <c:f>'Figure 24'!$E$3</c:f>
              <c:strCache>
                <c:ptCount val="1"/>
                <c:pt idx="0">
                  <c:v>Inclusive Growth</c:v>
                </c:pt>
              </c:strCache>
            </c:strRef>
          </c:tx>
          <c:spPr>
            <a:solidFill>
              <a:schemeClr val="accent1"/>
            </a:solidFill>
            <a:ln>
              <a:noFill/>
            </a:ln>
            <a:effectLst/>
          </c:spPr>
          <c:invertIfNegative val="0"/>
          <c:cat>
            <c:strRef>
              <c:f>'Figure 24'!$D$4:$D$18</c:f>
              <c:strCache>
                <c:ptCount val="15"/>
                <c:pt idx="0">
                  <c:v>Transport</c:v>
                </c:pt>
                <c:pt idx="1">
                  <c:v>Tax rates</c:v>
                </c:pt>
                <c:pt idx="2">
                  <c:v>Tax administration</c:v>
                </c:pt>
                <c:pt idx="3">
                  <c:v>Practices of competitors in the informal sector</c:v>
                </c:pt>
                <c:pt idx="4">
                  <c:v>Political Instability</c:v>
                </c:pt>
                <c:pt idx="5">
                  <c:v>Labor Regulations</c:v>
                </c:pt>
                <c:pt idx="6">
                  <c:v>Inadequate Education</c:v>
                </c:pt>
                <c:pt idx="7">
                  <c:v>Electricity</c:v>
                </c:pt>
                <c:pt idx="8">
                  <c:v>Customs and trade regulations</c:v>
                </c:pt>
                <c:pt idx="9">
                  <c:v>Crime, theft and disorder</c:v>
                </c:pt>
                <c:pt idx="10">
                  <c:v>Courts</c:v>
                </c:pt>
                <c:pt idx="11">
                  <c:v>Corruption</c:v>
                </c:pt>
                <c:pt idx="12">
                  <c:v>Business Licensing</c:v>
                </c:pt>
                <c:pt idx="13">
                  <c:v>Access to land</c:v>
                </c:pt>
                <c:pt idx="14">
                  <c:v>Access to finance</c:v>
                </c:pt>
              </c:strCache>
            </c:strRef>
          </c:cat>
          <c:val>
            <c:numRef>
              <c:f>'Figure 24'!$E$4:$E$18</c:f>
              <c:numCache>
                <c:formatCode>0.00</c:formatCode>
                <c:ptCount val="15"/>
                <c:pt idx="0">
                  <c:v>8.58</c:v>
                </c:pt>
                <c:pt idx="1">
                  <c:v>8.58</c:v>
                </c:pt>
                <c:pt idx="2">
                  <c:v>3.8899999999999997</c:v>
                </c:pt>
                <c:pt idx="3">
                  <c:v>6.9599999999999991</c:v>
                </c:pt>
                <c:pt idx="4">
                  <c:v>7.99</c:v>
                </c:pt>
                <c:pt idx="5">
                  <c:v>2.59</c:v>
                </c:pt>
                <c:pt idx="6">
                  <c:v>3.51</c:v>
                </c:pt>
                <c:pt idx="7">
                  <c:v>14.790000000000001</c:v>
                </c:pt>
                <c:pt idx="8">
                  <c:v>4.75</c:v>
                </c:pt>
                <c:pt idx="9">
                  <c:v>2.3199999999999998</c:v>
                </c:pt>
                <c:pt idx="10">
                  <c:v>0.76</c:v>
                </c:pt>
                <c:pt idx="11">
                  <c:v>11.76</c:v>
                </c:pt>
                <c:pt idx="12">
                  <c:v>2.54</c:v>
                </c:pt>
                <c:pt idx="13">
                  <c:v>3.1300000000000003</c:v>
                </c:pt>
                <c:pt idx="14">
                  <c:v>17.86</c:v>
                </c:pt>
              </c:numCache>
            </c:numRef>
          </c:val>
          <c:extLst>
            <c:ext xmlns:c16="http://schemas.microsoft.com/office/drawing/2014/chart" uri="{C3380CC4-5D6E-409C-BE32-E72D297353CC}">
              <c16:uniqueId val="{00000000-D444-4824-AA4A-7B01429C3F3E}"/>
            </c:ext>
          </c:extLst>
        </c:ser>
        <c:dLbls>
          <c:showLegendKey val="0"/>
          <c:showVal val="0"/>
          <c:showCatName val="0"/>
          <c:showSerName val="0"/>
          <c:showPercent val="0"/>
          <c:showBubbleSize val="0"/>
        </c:dLbls>
        <c:gapWidth val="219"/>
        <c:axId val="903869632"/>
        <c:axId val="903874880"/>
      </c:barChart>
      <c:catAx>
        <c:axId val="903869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crossAx val="903874880"/>
        <c:crosses val="autoZero"/>
        <c:auto val="1"/>
        <c:lblAlgn val="ctr"/>
        <c:lblOffset val="100"/>
        <c:noMultiLvlLbl val="0"/>
      </c:catAx>
      <c:valAx>
        <c:axId val="903874880"/>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crossAx val="90386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'Figure 25'!$E$4</c:f>
              <c:strCache>
                <c:ptCount val="1"/>
                <c:pt idx="0">
                  <c:v>Cross-Border Paperless Trade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25'!$D$5:$D$32</c:f>
              <c:strCache>
                <c:ptCount val="28"/>
                <c:pt idx="0">
                  <c:v>Botswana</c:v>
                </c:pt>
                <c:pt idx="1">
                  <c:v>Cameroon</c:v>
                </c:pt>
                <c:pt idx="2">
                  <c:v>Comoros</c:v>
                </c:pt>
                <c:pt idx="3">
                  <c:v>Cote d'Ivoire</c:v>
                </c:pt>
                <c:pt idx="4">
                  <c:v>Republic of Congo</c:v>
                </c:pt>
                <c:pt idx="5">
                  <c:v>Egypt</c:v>
                </c:pt>
                <c:pt idx="6">
                  <c:v>Ethiopia</c:v>
                </c:pt>
                <c:pt idx="7">
                  <c:v>Gabon</c:v>
                </c:pt>
                <c:pt idx="8">
                  <c:v>Guinea</c:v>
                </c:pt>
                <c:pt idx="9">
                  <c:v>Guinea-Bissau</c:v>
                </c:pt>
                <c:pt idx="10">
                  <c:v>Madagascar</c:v>
                </c:pt>
                <c:pt idx="11">
                  <c:v>Malawi</c:v>
                </c:pt>
                <c:pt idx="12">
                  <c:v>Mauritania</c:v>
                </c:pt>
                <c:pt idx="13">
                  <c:v>Mauritius</c:v>
                </c:pt>
                <c:pt idx="14">
                  <c:v>Morocco</c:v>
                </c:pt>
                <c:pt idx="15">
                  <c:v>Mozambique</c:v>
                </c:pt>
                <c:pt idx="16">
                  <c:v>Namibia</c:v>
                </c:pt>
                <c:pt idx="17">
                  <c:v>Senegal</c:v>
                </c:pt>
                <c:pt idx="18">
                  <c:v>Sierra Leone</c:v>
                </c:pt>
                <c:pt idx="19">
                  <c:v>Somalia</c:v>
                </c:pt>
                <c:pt idx="20">
                  <c:v>South Sudan</c:v>
                </c:pt>
                <c:pt idx="21">
                  <c:v>Sudan</c:v>
                </c:pt>
                <c:pt idx="22">
                  <c:v>Tanzania</c:v>
                </c:pt>
                <c:pt idx="23">
                  <c:v>Togo</c:v>
                </c:pt>
                <c:pt idx="24">
                  <c:v>Tunisia</c:v>
                </c:pt>
                <c:pt idx="25">
                  <c:v>Zambia</c:v>
                </c:pt>
                <c:pt idx="26">
                  <c:v>Zimbabwe</c:v>
                </c:pt>
                <c:pt idx="27">
                  <c:v>World </c:v>
                </c:pt>
              </c:strCache>
            </c:strRef>
          </c:cat>
          <c:val>
            <c:numRef>
              <c:f>'Figure 25'!$E$5:$E$32</c:f>
              <c:numCache>
                <c:formatCode>0.00</c:formatCode>
                <c:ptCount val="28"/>
                <c:pt idx="0">
                  <c:v>11.11</c:v>
                </c:pt>
                <c:pt idx="1">
                  <c:v>50</c:v>
                </c:pt>
                <c:pt idx="2">
                  <c:v>0</c:v>
                </c:pt>
                <c:pt idx="3">
                  <c:v>5.56</c:v>
                </c:pt>
                <c:pt idx="4">
                  <c:v>38.89</c:v>
                </c:pt>
                <c:pt idx="5">
                  <c:v>16.670000000000002</c:v>
                </c:pt>
                <c:pt idx="6">
                  <c:v>0</c:v>
                </c:pt>
                <c:pt idx="7">
                  <c:v>11.11</c:v>
                </c:pt>
                <c:pt idx="8">
                  <c:v>22.22</c:v>
                </c:pt>
                <c:pt idx="9">
                  <c:v>11.11</c:v>
                </c:pt>
                <c:pt idx="10">
                  <c:v>0</c:v>
                </c:pt>
                <c:pt idx="11">
                  <c:v>50</c:v>
                </c:pt>
                <c:pt idx="12">
                  <c:v>11.11</c:v>
                </c:pt>
                <c:pt idx="13">
                  <c:v>44.44</c:v>
                </c:pt>
                <c:pt idx="14">
                  <c:v>77.78</c:v>
                </c:pt>
                <c:pt idx="15">
                  <c:v>16.670000000000002</c:v>
                </c:pt>
                <c:pt idx="16">
                  <c:v>5.56</c:v>
                </c:pt>
                <c:pt idx="17">
                  <c:v>55.56</c:v>
                </c:pt>
                <c:pt idx="18">
                  <c:v>22.22</c:v>
                </c:pt>
                <c:pt idx="19">
                  <c:v>0</c:v>
                </c:pt>
                <c:pt idx="20">
                  <c:v>0</c:v>
                </c:pt>
                <c:pt idx="21">
                  <c:v>44.44</c:v>
                </c:pt>
                <c:pt idx="22">
                  <c:v>22.22</c:v>
                </c:pt>
                <c:pt idx="23">
                  <c:v>44.44</c:v>
                </c:pt>
                <c:pt idx="24">
                  <c:v>50</c:v>
                </c:pt>
                <c:pt idx="25">
                  <c:v>38.89</c:v>
                </c:pt>
                <c:pt idx="26">
                  <c:v>11.11</c:v>
                </c:pt>
                <c:pt idx="27">
                  <c:v>36.24</c:v>
                </c:pt>
              </c:numCache>
            </c:numRef>
          </c:val>
          <c:extLst>
            <c:ext xmlns:c16="http://schemas.microsoft.com/office/drawing/2014/chart" uri="{C3380CC4-5D6E-409C-BE32-E72D297353CC}">
              <c16:uniqueId val="{00000000-90BD-4555-BB9D-46377AA143E3}"/>
            </c:ext>
          </c:extLst>
        </c:ser>
        <c:ser>
          <c:idx val="1"/>
          <c:order val="1"/>
          <c:tx>
            <c:strRef>
              <c:f>'Figure 25'!$F$4</c:f>
              <c:strCache>
                <c:ptCount val="1"/>
                <c:pt idx="0">
                  <c:v>Paperless Trade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25'!$D$5:$D$32</c:f>
              <c:strCache>
                <c:ptCount val="28"/>
                <c:pt idx="0">
                  <c:v>Botswana</c:v>
                </c:pt>
                <c:pt idx="1">
                  <c:v>Cameroon</c:v>
                </c:pt>
                <c:pt idx="2">
                  <c:v>Comoros</c:v>
                </c:pt>
                <c:pt idx="3">
                  <c:v>Cote d'Ivoire</c:v>
                </c:pt>
                <c:pt idx="4">
                  <c:v>Republic of Congo</c:v>
                </c:pt>
                <c:pt idx="5">
                  <c:v>Egypt</c:v>
                </c:pt>
                <c:pt idx="6">
                  <c:v>Ethiopia</c:v>
                </c:pt>
                <c:pt idx="7">
                  <c:v>Gabon</c:v>
                </c:pt>
                <c:pt idx="8">
                  <c:v>Guinea</c:v>
                </c:pt>
                <c:pt idx="9">
                  <c:v>Guinea-Bissau</c:v>
                </c:pt>
                <c:pt idx="10">
                  <c:v>Madagascar</c:v>
                </c:pt>
                <c:pt idx="11">
                  <c:v>Malawi</c:v>
                </c:pt>
                <c:pt idx="12">
                  <c:v>Mauritania</c:v>
                </c:pt>
                <c:pt idx="13">
                  <c:v>Mauritius</c:v>
                </c:pt>
                <c:pt idx="14">
                  <c:v>Morocco</c:v>
                </c:pt>
                <c:pt idx="15">
                  <c:v>Mozambique</c:v>
                </c:pt>
                <c:pt idx="16">
                  <c:v>Namibia</c:v>
                </c:pt>
                <c:pt idx="17">
                  <c:v>Senegal</c:v>
                </c:pt>
                <c:pt idx="18">
                  <c:v>Sierra Leone</c:v>
                </c:pt>
                <c:pt idx="19">
                  <c:v>Somalia</c:v>
                </c:pt>
                <c:pt idx="20">
                  <c:v>South Sudan</c:v>
                </c:pt>
                <c:pt idx="21">
                  <c:v>Sudan</c:v>
                </c:pt>
                <c:pt idx="22">
                  <c:v>Tanzania</c:v>
                </c:pt>
                <c:pt idx="23">
                  <c:v>Togo</c:v>
                </c:pt>
                <c:pt idx="24">
                  <c:v>Tunisia</c:v>
                </c:pt>
                <c:pt idx="25">
                  <c:v>Zambia</c:v>
                </c:pt>
                <c:pt idx="26">
                  <c:v>Zimbabwe</c:v>
                </c:pt>
                <c:pt idx="27">
                  <c:v>World </c:v>
                </c:pt>
              </c:strCache>
            </c:strRef>
          </c:cat>
          <c:val>
            <c:numRef>
              <c:f>'Figure 25'!$F$5:$F$32</c:f>
              <c:numCache>
                <c:formatCode>0.00</c:formatCode>
                <c:ptCount val="28"/>
                <c:pt idx="0">
                  <c:v>40.74</c:v>
                </c:pt>
                <c:pt idx="1">
                  <c:v>48.15</c:v>
                </c:pt>
                <c:pt idx="2">
                  <c:v>29.63</c:v>
                </c:pt>
                <c:pt idx="3">
                  <c:v>74.069999999999993</c:v>
                </c:pt>
                <c:pt idx="4">
                  <c:v>44.44</c:v>
                </c:pt>
                <c:pt idx="5">
                  <c:v>37.04</c:v>
                </c:pt>
                <c:pt idx="6">
                  <c:v>18.52</c:v>
                </c:pt>
                <c:pt idx="7">
                  <c:v>11.11</c:v>
                </c:pt>
                <c:pt idx="8">
                  <c:v>33.33</c:v>
                </c:pt>
                <c:pt idx="9">
                  <c:v>29.63</c:v>
                </c:pt>
                <c:pt idx="10">
                  <c:v>37.04</c:v>
                </c:pt>
                <c:pt idx="11">
                  <c:v>59.26</c:v>
                </c:pt>
                <c:pt idx="12">
                  <c:v>40.74</c:v>
                </c:pt>
                <c:pt idx="13">
                  <c:v>77.78</c:v>
                </c:pt>
                <c:pt idx="14">
                  <c:v>88.89</c:v>
                </c:pt>
                <c:pt idx="15">
                  <c:v>70.37</c:v>
                </c:pt>
                <c:pt idx="16">
                  <c:v>66.67</c:v>
                </c:pt>
                <c:pt idx="17">
                  <c:v>51.85</c:v>
                </c:pt>
                <c:pt idx="18">
                  <c:v>48.15</c:v>
                </c:pt>
                <c:pt idx="19">
                  <c:v>11.11</c:v>
                </c:pt>
                <c:pt idx="20">
                  <c:v>0</c:v>
                </c:pt>
                <c:pt idx="21">
                  <c:v>66.67</c:v>
                </c:pt>
                <c:pt idx="22">
                  <c:v>48.15</c:v>
                </c:pt>
                <c:pt idx="23">
                  <c:v>55.56</c:v>
                </c:pt>
                <c:pt idx="24">
                  <c:v>74.069999999999993</c:v>
                </c:pt>
                <c:pt idx="25">
                  <c:v>55.56</c:v>
                </c:pt>
                <c:pt idx="26">
                  <c:v>48.15</c:v>
                </c:pt>
                <c:pt idx="27">
                  <c:v>61.11</c:v>
                </c:pt>
              </c:numCache>
            </c:numRef>
          </c:val>
          <c:extLst>
            <c:ext xmlns:c16="http://schemas.microsoft.com/office/drawing/2014/chart" uri="{C3380CC4-5D6E-409C-BE32-E72D297353CC}">
              <c16:uniqueId val="{00000001-90BD-4555-BB9D-46377AA143E3}"/>
            </c:ext>
          </c:extLst>
        </c:ser>
        <c:ser>
          <c:idx val="2"/>
          <c:order val="2"/>
          <c:tx>
            <c:strRef>
              <c:f>'Figure 25'!$G$4</c:f>
              <c:strCache>
                <c:ptCount val="1"/>
                <c:pt idx="0">
                  <c:v>Institutional Arrangement and Cooperation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25'!$D$5:$D$32</c:f>
              <c:strCache>
                <c:ptCount val="28"/>
                <c:pt idx="0">
                  <c:v>Botswana</c:v>
                </c:pt>
                <c:pt idx="1">
                  <c:v>Cameroon</c:v>
                </c:pt>
                <c:pt idx="2">
                  <c:v>Comoros</c:v>
                </c:pt>
                <c:pt idx="3">
                  <c:v>Cote d'Ivoire</c:v>
                </c:pt>
                <c:pt idx="4">
                  <c:v>Republic of Congo</c:v>
                </c:pt>
                <c:pt idx="5">
                  <c:v>Egypt</c:v>
                </c:pt>
                <c:pt idx="6">
                  <c:v>Ethiopia</c:v>
                </c:pt>
                <c:pt idx="7">
                  <c:v>Gabon</c:v>
                </c:pt>
                <c:pt idx="8">
                  <c:v>Guinea</c:v>
                </c:pt>
                <c:pt idx="9">
                  <c:v>Guinea-Bissau</c:v>
                </c:pt>
                <c:pt idx="10">
                  <c:v>Madagascar</c:v>
                </c:pt>
                <c:pt idx="11">
                  <c:v>Malawi</c:v>
                </c:pt>
                <c:pt idx="12">
                  <c:v>Mauritania</c:v>
                </c:pt>
                <c:pt idx="13">
                  <c:v>Mauritius</c:v>
                </c:pt>
                <c:pt idx="14">
                  <c:v>Morocco</c:v>
                </c:pt>
                <c:pt idx="15">
                  <c:v>Mozambique</c:v>
                </c:pt>
                <c:pt idx="16">
                  <c:v>Namibia</c:v>
                </c:pt>
                <c:pt idx="17">
                  <c:v>Senegal</c:v>
                </c:pt>
                <c:pt idx="18">
                  <c:v>Sierra Leone</c:v>
                </c:pt>
                <c:pt idx="19">
                  <c:v>Somalia</c:v>
                </c:pt>
                <c:pt idx="20">
                  <c:v>South Sudan</c:v>
                </c:pt>
                <c:pt idx="21">
                  <c:v>Sudan</c:v>
                </c:pt>
                <c:pt idx="22">
                  <c:v>Tanzania</c:v>
                </c:pt>
                <c:pt idx="23">
                  <c:v>Togo</c:v>
                </c:pt>
                <c:pt idx="24">
                  <c:v>Tunisia</c:v>
                </c:pt>
                <c:pt idx="25">
                  <c:v>Zambia</c:v>
                </c:pt>
                <c:pt idx="26">
                  <c:v>Zimbabwe</c:v>
                </c:pt>
                <c:pt idx="27">
                  <c:v>World </c:v>
                </c:pt>
              </c:strCache>
            </c:strRef>
          </c:cat>
          <c:val>
            <c:numRef>
              <c:f>'Figure 25'!$G$5:$G$32</c:f>
              <c:numCache>
                <c:formatCode>0.00</c:formatCode>
                <c:ptCount val="28"/>
                <c:pt idx="0">
                  <c:v>88.89</c:v>
                </c:pt>
                <c:pt idx="1">
                  <c:v>77.78</c:v>
                </c:pt>
                <c:pt idx="2">
                  <c:v>22.22</c:v>
                </c:pt>
                <c:pt idx="3">
                  <c:v>44.44</c:v>
                </c:pt>
                <c:pt idx="4">
                  <c:v>77.78</c:v>
                </c:pt>
                <c:pt idx="5">
                  <c:v>55.56</c:v>
                </c:pt>
                <c:pt idx="6">
                  <c:v>55.56</c:v>
                </c:pt>
                <c:pt idx="7">
                  <c:v>33.33</c:v>
                </c:pt>
                <c:pt idx="8">
                  <c:v>66.67</c:v>
                </c:pt>
                <c:pt idx="9">
                  <c:v>44.44</c:v>
                </c:pt>
                <c:pt idx="10">
                  <c:v>44.44</c:v>
                </c:pt>
                <c:pt idx="11">
                  <c:v>88.89</c:v>
                </c:pt>
                <c:pt idx="12">
                  <c:v>44.44</c:v>
                </c:pt>
                <c:pt idx="13">
                  <c:v>66.67</c:v>
                </c:pt>
                <c:pt idx="14">
                  <c:v>66.67</c:v>
                </c:pt>
                <c:pt idx="15">
                  <c:v>33.33</c:v>
                </c:pt>
                <c:pt idx="16">
                  <c:v>88.89</c:v>
                </c:pt>
                <c:pt idx="17">
                  <c:v>55.56</c:v>
                </c:pt>
                <c:pt idx="18">
                  <c:v>44.44</c:v>
                </c:pt>
                <c:pt idx="19">
                  <c:v>66.67</c:v>
                </c:pt>
                <c:pt idx="20">
                  <c:v>55.56</c:v>
                </c:pt>
                <c:pt idx="21">
                  <c:v>100</c:v>
                </c:pt>
                <c:pt idx="22">
                  <c:v>66.67</c:v>
                </c:pt>
                <c:pt idx="23">
                  <c:v>55.56</c:v>
                </c:pt>
                <c:pt idx="24">
                  <c:v>100</c:v>
                </c:pt>
                <c:pt idx="25">
                  <c:v>88.89</c:v>
                </c:pt>
                <c:pt idx="26">
                  <c:v>77.78</c:v>
                </c:pt>
                <c:pt idx="27">
                  <c:v>68.489999999999995</c:v>
                </c:pt>
              </c:numCache>
            </c:numRef>
          </c:val>
          <c:extLst>
            <c:ext xmlns:c16="http://schemas.microsoft.com/office/drawing/2014/chart" uri="{C3380CC4-5D6E-409C-BE32-E72D297353CC}">
              <c16:uniqueId val="{00000002-90BD-4555-BB9D-46377AA143E3}"/>
            </c:ext>
          </c:extLst>
        </c:ser>
        <c:ser>
          <c:idx val="3"/>
          <c:order val="3"/>
          <c:tx>
            <c:strRef>
              <c:f>'Figure 25'!$H$4</c:f>
              <c:strCache>
                <c:ptCount val="1"/>
                <c:pt idx="0">
                  <c:v>Formalities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25'!$D$5:$D$32</c:f>
              <c:strCache>
                <c:ptCount val="28"/>
                <c:pt idx="0">
                  <c:v>Botswana</c:v>
                </c:pt>
                <c:pt idx="1">
                  <c:v>Cameroon</c:v>
                </c:pt>
                <c:pt idx="2">
                  <c:v>Comoros</c:v>
                </c:pt>
                <c:pt idx="3">
                  <c:v>Cote d'Ivoire</c:v>
                </c:pt>
                <c:pt idx="4">
                  <c:v>Republic of Congo</c:v>
                </c:pt>
                <c:pt idx="5">
                  <c:v>Egypt</c:v>
                </c:pt>
                <c:pt idx="6">
                  <c:v>Ethiopia</c:v>
                </c:pt>
                <c:pt idx="7">
                  <c:v>Gabon</c:v>
                </c:pt>
                <c:pt idx="8">
                  <c:v>Guinea</c:v>
                </c:pt>
                <c:pt idx="9">
                  <c:v>Guinea-Bissau</c:v>
                </c:pt>
                <c:pt idx="10">
                  <c:v>Madagascar</c:v>
                </c:pt>
                <c:pt idx="11">
                  <c:v>Malawi</c:v>
                </c:pt>
                <c:pt idx="12">
                  <c:v>Mauritania</c:v>
                </c:pt>
                <c:pt idx="13">
                  <c:v>Mauritius</c:v>
                </c:pt>
                <c:pt idx="14">
                  <c:v>Morocco</c:v>
                </c:pt>
                <c:pt idx="15">
                  <c:v>Mozambique</c:v>
                </c:pt>
                <c:pt idx="16">
                  <c:v>Namibia</c:v>
                </c:pt>
                <c:pt idx="17">
                  <c:v>Senegal</c:v>
                </c:pt>
                <c:pt idx="18">
                  <c:v>Sierra Leone</c:v>
                </c:pt>
                <c:pt idx="19">
                  <c:v>Somalia</c:v>
                </c:pt>
                <c:pt idx="20">
                  <c:v>South Sudan</c:v>
                </c:pt>
                <c:pt idx="21">
                  <c:v>Sudan</c:v>
                </c:pt>
                <c:pt idx="22">
                  <c:v>Tanzania</c:v>
                </c:pt>
                <c:pt idx="23">
                  <c:v>Togo</c:v>
                </c:pt>
                <c:pt idx="24">
                  <c:v>Tunisia</c:v>
                </c:pt>
                <c:pt idx="25">
                  <c:v>Zambia</c:v>
                </c:pt>
                <c:pt idx="26">
                  <c:v>Zimbabwe</c:v>
                </c:pt>
                <c:pt idx="27">
                  <c:v>World </c:v>
                </c:pt>
              </c:strCache>
            </c:strRef>
          </c:cat>
          <c:val>
            <c:numRef>
              <c:f>'Figure 25'!$H$5:$H$32</c:f>
              <c:numCache>
                <c:formatCode>0.00</c:formatCode>
                <c:ptCount val="28"/>
                <c:pt idx="0">
                  <c:v>83.33</c:v>
                </c:pt>
                <c:pt idx="1">
                  <c:v>70.83</c:v>
                </c:pt>
                <c:pt idx="2">
                  <c:v>54.17</c:v>
                </c:pt>
                <c:pt idx="3">
                  <c:v>75</c:v>
                </c:pt>
                <c:pt idx="4">
                  <c:v>70.83</c:v>
                </c:pt>
                <c:pt idx="5">
                  <c:v>66.67</c:v>
                </c:pt>
                <c:pt idx="6">
                  <c:v>75</c:v>
                </c:pt>
                <c:pt idx="7">
                  <c:v>29.17</c:v>
                </c:pt>
                <c:pt idx="8">
                  <c:v>66.67</c:v>
                </c:pt>
                <c:pt idx="9">
                  <c:v>54.17</c:v>
                </c:pt>
                <c:pt idx="10">
                  <c:v>45.83</c:v>
                </c:pt>
                <c:pt idx="11">
                  <c:v>66.67</c:v>
                </c:pt>
                <c:pt idx="12">
                  <c:v>37.5</c:v>
                </c:pt>
                <c:pt idx="13">
                  <c:v>91.67</c:v>
                </c:pt>
                <c:pt idx="14">
                  <c:v>95.83</c:v>
                </c:pt>
                <c:pt idx="15">
                  <c:v>58.33</c:v>
                </c:pt>
                <c:pt idx="16">
                  <c:v>75</c:v>
                </c:pt>
                <c:pt idx="17">
                  <c:v>75</c:v>
                </c:pt>
                <c:pt idx="18">
                  <c:v>66.67</c:v>
                </c:pt>
                <c:pt idx="19">
                  <c:v>33.33</c:v>
                </c:pt>
                <c:pt idx="20">
                  <c:v>41.67</c:v>
                </c:pt>
                <c:pt idx="21">
                  <c:v>79.17</c:v>
                </c:pt>
                <c:pt idx="22">
                  <c:v>50</c:v>
                </c:pt>
                <c:pt idx="23">
                  <c:v>66.67</c:v>
                </c:pt>
                <c:pt idx="24">
                  <c:v>79.17</c:v>
                </c:pt>
                <c:pt idx="25">
                  <c:v>62.5</c:v>
                </c:pt>
                <c:pt idx="26">
                  <c:v>58.33</c:v>
                </c:pt>
                <c:pt idx="27">
                  <c:v>73.44</c:v>
                </c:pt>
              </c:numCache>
            </c:numRef>
          </c:val>
          <c:extLst>
            <c:ext xmlns:c16="http://schemas.microsoft.com/office/drawing/2014/chart" uri="{C3380CC4-5D6E-409C-BE32-E72D297353CC}">
              <c16:uniqueId val="{00000003-90BD-4555-BB9D-46377AA143E3}"/>
            </c:ext>
          </c:extLst>
        </c:ser>
        <c:ser>
          <c:idx val="4"/>
          <c:order val="4"/>
          <c:tx>
            <c:strRef>
              <c:f>'Figure 25'!$I$4</c:f>
              <c:strCache>
                <c:ptCount val="1"/>
                <c:pt idx="0">
                  <c:v>Transparency</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25'!$D$5:$D$32</c:f>
              <c:strCache>
                <c:ptCount val="28"/>
                <c:pt idx="0">
                  <c:v>Botswana</c:v>
                </c:pt>
                <c:pt idx="1">
                  <c:v>Cameroon</c:v>
                </c:pt>
                <c:pt idx="2">
                  <c:v>Comoros</c:v>
                </c:pt>
                <c:pt idx="3">
                  <c:v>Cote d'Ivoire</c:v>
                </c:pt>
                <c:pt idx="4">
                  <c:v>Republic of Congo</c:v>
                </c:pt>
                <c:pt idx="5">
                  <c:v>Egypt</c:v>
                </c:pt>
                <c:pt idx="6">
                  <c:v>Ethiopia</c:v>
                </c:pt>
                <c:pt idx="7">
                  <c:v>Gabon</c:v>
                </c:pt>
                <c:pt idx="8">
                  <c:v>Guinea</c:v>
                </c:pt>
                <c:pt idx="9">
                  <c:v>Guinea-Bissau</c:v>
                </c:pt>
                <c:pt idx="10">
                  <c:v>Madagascar</c:v>
                </c:pt>
                <c:pt idx="11">
                  <c:v>Malawi</c:v>
                </c:pt>
                <c:pt idx="12">
                  <c:v>Mauritania</c:v>
                </c:pt>
                <c:pt idx="13">
                  <c:v>Mauritius</c:v>
                </c:pt>
                <c:pt idx="14">
                  <c:v>Morocco</c:v>
                </c:pt>
                <c:pt idx="15">
                  <c:v>Mozambique</c:v>
                </c:pt>
                <c:pt idx="16">
                  <c:v>Namibia</c:v>
                </c:pt>
                <c:pt idx="17">
                  <c:v>Senegal</c:v>
                </c:pt>
                <c:pt idx="18">
                  <c:v>Sierra Leone</c:v>
                </c:pt>
                <c:pt idx="19">
                  <c:v>Somalia</c:v>
                </c:pt>
                <c:pt idx="20">
                  <c:v>South Sudan</c:v>
                </c:pt>
                <c:pt idx="21">
                  <c:v>Sudan</c:v>
                </c:pt>
                <c:pt idx="22">
                  <c:v>Tanzania</c:v>
                </c:pt>
                <c:pt idx="23">
                  <c:v>Togo</c:v>
                </c:pt>
                <c:pt idx="24">
                  <c:v>Tunisia</c:v>
                </c:pt>
                <c:pt idx="25">
                  <c:v>Zambia</c:v>
                </c:pt>
                <c:pt idx="26">
                  <c:v>Zimbabwe</c:v>
                </c:pt>
                <c:pt idx="27">
                  <c:v>World </c:v>
                </c:pt>
              </c:strCache>
            </c:strRef>
          </c:cat>
          <c:val>
            <c:numRef>
              <c:f>'Figure 25'!$I$5:$I$32</c:f>
              <c:numCache>
                <c:formatCode>0.00</c:formatCode>
                <c:ptCount val="28"/>
                <c:pt idx="0">
                  <c:v>80</c:v>
                </c:pt>
                <c:pt idx="1">
                  <c:v>46.67</c:v>
                </c:pt>
                <c:pt idx="2">
                  <c:v>53.33</c:v>
                </c:pt>
                <c:pt idx="3">
                  <c:v>53.33</c:v>
                </c:pt>
                <c:pt idx="4">
                  <c:v>66.67</c:v>
                </c:pt>
                <c:pt idx="5">
                  <c:v>46.67</c:v>
                </c:pt>
                <c:pt idx="6">
                  <c:v>73.33</c:v>
                </c:pt>
                <c:pt idx="7">
                  <c:v>6.67</c:v>
                </c:pt>
                <c:pt idx="8">
                  <c:v>40</c:v>
                </c:pt>
                <c:pt idx="9">
                  <c:v>53.33</c:v>
                </c:pt>
                <c:pt idx="10">
                  <c:v>33.33</c:v>
                </c:pt>
                <c:pt idx="11">
                  <c:v>80</c:v>
                </c:pt>
                <c:pt idx="12">
                  <c:v>20</c:v>
                </c:pt>
                <c:pt idx="13">
                  <c:v>100</c:v>
                </c:pt>
                <c:pt idx="14">
                  <c:v>93.33</c:v>
                </c:pt>
                <c:pt idx="15">
                  <c:v>53.33</c:v>
                </c:pt>
                <c:pt idx="16">
                  <c:v>73.33</c:v>
                </c:pt>
                <c:pt idx="17">
                  <c:v>66.67</c:v>
                </c:pt>
                <c:pt idx="18">
                  <c:v>73.33</c:v>
                </c:pt>
                <c:pt idx="19">
                  <c:v>53.33</c:v>
                </c:pt>
                <c:pt idx="20">
                  <c:v>33.33</c:v>
                </c:pt>
                <c:pt idx="21">
                  <c:v>66.67</c:v>
                </c:pt>
                <c:pt idx="22">
                  <c:v>66.67</c:v>
                </c:pt>
                <c:pt idx="23">
                  <c:v>73.33</c:v>
                </c:pt>
                <c:pt idx="24">
                  <c:v>66.67</c:v>
                </c:pt>
                <c:pt idx="25">
                  <c:v>73.33</c:v>
                </c:pt>
                <c:pt idx="26">
                  <c:v>40</c:v>
                </c:pt>
                <c:pt idx="27">
                  <c:v>77.14</c:v>
                </c:pt>
              </c:numCache>
            </c:numRef>
          </c:val>
          <c:extLst>
            <c:ext xmlns:c16="http://schemas.microsoft.com/office/drawing/2014/chart" uri="{C3380CC4-5D6E-409C-BE32-E72D297353CC}">
              <c16:uniqueId val="{00000004-90BD-4555-BB9D-46377AA143E3}"/>
            </c:ext>
          </c:extLst>
        </c:ser>
        <c:dLbls>
          <c:dLblPos val="ctr"/>
          <c:showLegendKey val="0"/>
          <c:showVal val="1"/>
          <c:showCatName val="0"/>
          <c:showSerName val="0"/>
          <c:showPercent val="0"/>
          <c:showBubbleSize val="0"/>
        </c:dLbls>
        <c:gapWidth val="150"/>
        <c:overlap val="100"/>
        <c:axId val="655928624"/>
        <c:axId val="655927968"/>
      </c:barChart>
      <c:catAx>
        <c:axId val="655928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crossAx val="655927968"/>
        <c:crosses val="autoZero"/>
        <c:auto val="1"/>
        <c:lblAlgn val="ctr"/>
        <c:lblOffset val="100"/>
        <c:noMultiLvlLbl val="0"/>
      </c:catAx>
      <c:valAx>
        <c:axId val="655927968"/>
        <c:scaling>
          <c:orientation val="minMax"/>
        </c:scaling>
        <c:delete val="1"/>
        <c:axPos val="b"/>
        <c:majorGridlines>
          <c:spPr>
            <a:ln w="9525" cap="flat" cmpd="sng" algn="ctr">
              <a:noFill/>
              <a:round/>
            </a:ln>
            <a:effectLst/>
          </c:spPr>
        </c:majorGridlines>
        <c:numFmt formatCode="0.00" sourceLinked="1"/>
        <c:majorTickMark val="none"/>
        <c:minorTickMark val="none"/>
        <c:tickLblPos val="nextTo"/>
        <c:crossAx val="655928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26'!$E$4</c:f>
              <c:strCache>
                <c:ptCount val="1"/>
                <c:pt idx="0">
                  <c:v>Non-tariff barriers reported</c:v>
                </c:pt>
              </c:strCache>
            </c:strRef>
          </c:tx>
          <c:spPr>
            <a:solidFill>
              <a:schemeClr val="accent1"/>
            </a:solidFill>
            <a:ln>
              <a:noFill/>
            </a:ln>
            <a:effectLst/>
          </c:spPr>
          <c:invertIfNegative val="0"/>
          <c:cat>
            <c:strRef>
              <c:f>'Figure 26'!$D$5:$D$24</c:f>
              <c:strCache>
                <c:ptCount val="20"/>
                <c:pt idx="0">
                  <c:v>Issues related to the rules of origin</c:v>
                </c:pt>
                <c:pt idx="1">
                  <c:v>Lengthy and costly customs clearance procedures</c:v>
                </c:pt>
                <c:pt idx="2">
                  <c:v>Costly road user charges /fees</c:v>
                </c:pt>
                <c:pt idx="3">
                  <c:v>Export subsidies</c:v>
                </c:pt>
                <c:pt idx="4">
                  <c:v>Issues related to transit</c:v>
                </c:pt>
                <c:pt idx="5">
                  <c:v>Additional taxes and other charges</c:v>
                </c:pt>
                <c:pt idx="6">
                  <c:v>Technical barriers to trade and phytosanitary measures</c:v>
                </c:pt>
                <c:pt idx="7">
                  <c:v>Government policies and regulations</c:v>
                </c:pt>
                <c:pt idx="8">
                  <c:v>Inadequate trade-related infrastructure</c:v>
                </c:pt>
                <c:pt idx="9">
                  <c:v>Inadequate or unreasonable customs procedures and charges</c:v>
                </c:pt>
                <c:pt idx="10">
                  <c:v>Import bans</c:v>
                </c:pt>
                <c:pt idx="11">
                  <c:v>Corruption</c:v>
                </c:pt>
                <c:pt idx="12">
                  <c:v>Import licensing</c:v>
                </c:pt>
                <c:pt idx="13">
                  <c:v>International taxes and charges levied on imports and other tariff measures</c:v>
                </c:pt>
                <c:pt idx="14">
                  <c:v>Lack of coordination between government institutions</c:v>
                </c:pt>
                <c:pt idx="15">
                  <c:v>Costly procedures</c:v>
                </c:pt>
                <c:pt idx="16">
                  <c:v>Vehicle standards</c:v>
                </c:pt>
                <c:pt idx="17">
                  <c:v>Quantitative restrictions</c:v>
                </c:pt>
                <c:pt idx="18">
                  <c:v>Export restraint arrangements</c:v>
                </c:pt>
                <c:pt idx="19">
                  <c:v>Other</c:v>
                </c:pt>
              </c:strCache>
            </c:strRef>
          </c:cat>
          <c:val>
            <c:numRef>
              <c:f>'Figure 26'!$E$5:$E$24</c:f>
              <c:numCache>
                <c:formatCode>0</c:formatCode>
                <c:ptCount val="20"/>
                <c:pt idx="0">
                  <c:v>88</c:v>
                </c:pt>
                <c:pt idx="1">
                  <c:v>68</c:v>
                </c:pt>
                <c:pt idx="2">
                  <c:v>48</c:v>
                </c:pt>
                <c:pt idx="3">
                  <c:v>39</c:v>
                </c:pt>
                <c:pt idx="4">
                  <c:v>37</c:v>
                </c:pt>
                <c:pt idx="5">
                  <c:v>32</c:v>
                </c:pt>
                <c:pt idx="6">
                  <c:v>20</c:v>
                </c:pt>
                <c:pt idx="7">
                  <c:v>20</c:v>
                </c:pt>
                <c:pt idx="8">
                  <c:v>23</c:v>
                </c:pt>
                <c:pt idx="9">
                  <c:v>19</c:v>
                </c:pt>
                <c:pt idx="10">
                  <c:v>15</c:v>
                </c:pt>
                <c:pt idx="11">
                  <c:v>8</c:v>
                </c:pt>
                <c:pt idx="12">
                  <c:v>14</c:v>
                </c:pt>
                <c:pt idx="13">
                  <c:v>18</c:v>
                </c:pt>
                <c:pt idx="14">
                  <c:v>16</c:v>
                </c:pt>
                <c:pt idx="15">
                  <c:v>12</c:v>
                </c:pt>
                <c:pt idx="16">
                  <c:v>15</c:v>
                </c:pt>
                <c:pt idx="17">
                  <c:v>16</c:v>
                </c:pt>
                <c:pt idx="18">
                  <c:v>13</c:v>
                </c:pt>
                <c:pt idx="19">
                  <c:v>153</c:v>
                </c:pt>
              </c:numCache>
            </c:numRef>
          </c:val>
          <c:extLst>
            <c:ext xmlns:c16="http://schemas.microsoft.com/office/drawing/2014/chart" uri="{C3380CC4-5D6E-409C-BE32-E72D297353CC}">
              <c16:uniqueId val="{00000000-64BF-485F-806A-E4446E09A7F4}"/>
            </c:ext>
          </c:extLst>
        </c:ser>
        <c:ser>
          <c:idx val="1"/>
          <c:order val="1"/>
          <c:tx>
            <c:strRef>
              <c:f>'Figure 26'!$F$4</c:f>
              <c:strCache>
                <c:ptCount val="1"/>
                <c:pt idx="0">
                  <c:v>Non-tariff barriers resolved</c:v>
                </c:pt>
              </c:strCache>
            </c:strRef>
          </c:tx>
          <c:spPr>
            <a:solidFill>
              <a:schemeClr val="accent2"/>
            </a:solidFill>
            <a:ln>
              <a:noFill/>
            </a:ln>
            <a:effectLst/>
          </c:spPr>
          <c:invertIfNegative val="0"/>
          <c:cat>
            <c:strRef>
              <c:f>'Figure 26'!$D$5:$D$24</c:f>
              <c:strCache>
                <c:ptCount val="20"/>
                <c:pt idx="0">
                  <c:v>Issues related to the rules of origin</c:v>
                </c:pt>
                <c:pt idx="1">
                  <c:v>Lengthy and costly customs clearance procedures</c:v>
                </c:pt>
                <c:pt idx="2">
                  <c:v>Costly road user charges /fees</c:v>
                </c:pt>
                <c:pt idx="3">
                  <c:v>Export subsidies</c:v>
                </c:pt>
                <c:pt idx="4">
                  <c:v>Issues related to transit</c:v>
                </c:pt>
                <c:pt idx="5">
                  <c:v>Additional taxes and other charges</c:v>
                </c:pt>
                <c:pt idx="6">
                  <c:v>Technical barriers to trade and phytosanitary measures</c:v>
                </c:pt>
                <c:pt idx="7">
                  <c:v>Government policies and regulations</c:v>
                </c:pt>
                <c:pt idx="8">
                  <c:v>Inadequate trade-related infrastructure</c:v>
                </c:pt>
                <c:pt idx="9">
                  <c:v>Inadequate or unreasonable customs procedures and charges</c:v>
                </c:pt>
                <c:pt idx="10">
                  <c:v>Import bans</c:v>
                </c:pt>
                <c:pt idx="11">
                  <c:v>Corruption</c:v>
                </c:pt>
                <c:pt idx="12">
                  <c:v>Import licensing</c:v>
                </c:pt>
                <c:pt idx="13">
                  <c:v>International taxes and charges levied on imports and other tariff measures</c:v>
                </c:pt>
                <c:pt idx="14">
                  <c:v>Lack of coordination between government institutions</c:v>
                </c:pt>
                <c:pt idx="15">
                  <c:v>Costly procedures</c:v>
                </c:pt>
                <c:pt idx="16">
                  <c:v>Vehicle standards</c:v>
                </c:pt>
                <c:pt idx="17">
                  <c:v>Quantitative restrictions</c:v>
                </c:pt>
                <c:pt idx="18">
                  <c:v>Export restraint arrangements</c:v>
                </c:pt>
                <c:pt idx="19">
                  <c:v>Other</c:v>
                </c:pt>
              </c:strCache>
            </c:strRef>
          </c:cat>
          <c:val>
            <c:numRef>
              <c:f>'Figure 26'!$F$5:$F$24</c:f>
              <c:numCache>
                <c:formatCode>0</c:formatCode>
                <c:ptCount val="20"/>
                <c:pt idx="0">
                  <c:v>78</c:v>
                </c:pt>
                <c:pt idx="1">
                  <c:v>67</c:v>
                </c:pt>
                <c:pt idx="2">
                  <c:v>43</c:v>
                </c:pt>
                <c:pt idx="3">
                  <c:v>39</c:v>
                </c:pt>
                <c:pt idx="4">
                  <c:v>33</c:v>
                </c:pt>
                <c:pt idx="5">
                  <c:v>25</c:v>
                </c:pt>
                <c:pt idx="6">
                  <c:v>15</c:v>
                </c:pt>
                <c:pt idx="7">
                  <c:v>20</c:v>
                </c:pt>
                <c:pt idx="8">
                  <c:v>22</c:v>
                </c:pt>
                <c:pt idx="9">
                  <c:v>19</c:v>
                </c:pt>
                <c:pt idx="10">
                  <c:v>13</c:v>
                </c:pt>
                <c:pt idx="11">
                  <c:v>7</c:v>
                </c:pt>
                <c:pt idx="12">
                  <c:v>13</c:v>
                </c:pt>
                <c:pt idx="13">
                  <c:v>17</c:v>
                </c:pt>
                <c:pt idx="14">
                  <c:v>15</c:v>
                </c:pt>
                <c:pt idx="15">
                  <c:v>10</c:v>
                </c:pt>
                <c:pt idx="16">
                  <c:v>10</c:v>
                </c:pt>
                <c:pt idx="17">
                  <c:v>16</c:v>
                </c:pt>
                <c:pt idx="18">
                  <c:v>13</c:v>
                </c:pt>
                <c:pt idx="19">
                  <c:v>143</c:v>
                </c:pt>
              </c:numCache>
            </c:numRef>
          </c:val>
          <c:extLst>
            <c:ext xmlns:c16="http://schemas.microsoft.com/office/drawing/2014/chart" uri="{C3380CC4-5D6E-409C-BE32-E72D297353CC}">
              <c16:uniqueId val="{00000001-64BF-485F-806A-E4446E09A7F4}"/>
            </c:ext>
          </c:extLst>
        </c:ser>
        <c:dLbls>
          <c:showLegendKey val="0"/>
          <c:showVal val="0"/>
          <c:showCatName val="0"/>
          <c:showSerName val="0"/>
          <c:showPercent val="0"/>
          <c:showBubbleSize val="0"/>
        </c:dLbls>
        <c:gapWidth val="182"/>
        <c:axId val="734634112"/>
        <c:axId val="734637720"/>
      </c:barChart>
      <c:catAx>
        <c:axId val="7346341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crossAx val="734637720"/>
        <c:crosses val="autoZero"/>
        <c:auto val="1"/>
        <c:lblAlgn val="ctr"/>
        <c:lblOffset val="100"/>
        <c:noMultiLvlLbl val="0"/>
      </c:catAx>
      <c:valAx>
        <c:axId val="73463772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734634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sz="1200" b="1" i="0" cap="all" baseline="0">
                <a:effectLst/>
              </a:rPr>
              <a:t>(B) LESOTHO, 2003-2017</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CH"/>
        </a:p>
      </c:txPr>
    </c:title>
    <c:autoTitleDeleted val="0"/>
    <c:plotArea>
      <c:layout/>
      <c:scatterChart>
        <c:scatterStyle val="smoothMarker"/>
        <c:varyColors val="0"/>
        <c:ser>
          <c:idx val="0"/>
          <c:order val="0"/>
          <c:tx>
            <c:v>Growth Incidence Curve</c:v>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xVal>
            <c:numRef>
              <c:f>'Figure 5'!$G$3:$P$3</c:f>
              <c:numCache>
                <c:formatCode>0%</c:formatCode>
                <c:ptCount val="10"/>
                <c:pt idx="0">
                  <c:v>0.05</c:v>
                </c:pt>
                <c:pt idx="1">
                  <c:v>0.15</c:v>
                </c:pt>
                <c:pt idx="2">
                  <c:v>0.25</c:v>
                </c:pt>
                <c:pt idx="3">
                  <c:v>0.35</c:v>
                </c:pt>
                <c:pt idx="4">
                  <c:v>0.45</c:v>
                </c:pt>
                <c:pt idx="5">
                  <c:v>0.55000000000000004</c:v>
                </c:pt>
                <c:pt idx="6">
                  <c:v>0.65</c:v>
                </c:pt>
                <c:pt idx="7">
                  <c:v>0.75</c:v>
                </c:pt>
                <c:pt idx="8">
                  <c:v>0.85</c:v>
                </c:pt>
                <c:pt idx="9">
                  <c:v>0.95</c:v>
                </c:pt>
              </c:numCache>
            </c:numRef>
          </c:xVal>
          <c:yVal>
            <c:numRef>
              <c:f>'Figure 5'!$G$12:$P$12</c:f>
              <c:numCache>
                <c:formatCode>General</c:formatCode>
                <c:ptCount val="10"/>
                <c:pt idx="0">
                  <c:v>9.7116689682006836</c:v>
                </c:pt>
                <c:pt idx="1">
                  <c:v>7.7360405921936035</c:v>
                </c:pt>
                <c:pt idx="2">
                  <c:v>6.7252407073974609</c:v>
                </c:pt>
                <c:pt idx="3">
                  <c:v>6.2197079658508301</c:v>
                </c:pt>
                <c:pt idx="4">
                  <c:v>5.9957680702209473</c:v>
                </c:pt>
                <c:pt idx="5">
                  <c:v>5.8657841682434082</c:v>
                </c:pt>
                <c:pt idx="6">
                  <c:v>5.7693996429443359</c:v>
                </c:pt>
                <c:pt idx="7">
                  <c:v>5.455599308013916</c:v>
                </c:pt>
                <c:pt idx="8">
                  <c:v>5.0420489311218262</c:v>
                </c:pt>
                <c:pt idx="9">
                  <c:v>4.0255217552185059</c:v>
                </c:pt>
              </c:numCache>
            </c:numRef>
          </c:yVal>
          <c:smooth val="1"/>
          <c:extLst>
            <c:ext xmlns:c16="http://schemas.microsoft.com/office/drawing/2014/chart" uri="{C3380CC4-5D6E-409C-BE32-E72D297353CC}">
              <c16:uniqueId val="{00000000-70FE-4129-BDF7-296900768855}"/>
            </c:ext>
          </c:extLst>
        </c:ser>
        <c:ser>
          <c:idx val="1"/>
          <c:order val="1"/>
          <c:tx>
            <c:v>Average Growth Rate</c:v>
          </c:tx>
          <c:spPr>
            <a:ln w="22225" cap="rnd">
              <a:solidFill>
                <a:schemeClr val="accent2"/>
              </a:solidFill>
              <a:round/>
            </a:ln>
            <a:effectLst/>
          </c:spPr>
          <c:marker>
            <c:symbol val="none"/>
          </c:marker>
          <c:xVal>
            <c:numRef>
              <c:f>'Figure 5'!$G$4:$H$4</c:f>
              <c:numCache>
                <c:formatCode>General</c:formatCode>
                <c:ptCount val="2"/>
                <c:pt idx="0">
                  <c:v>0</c:v>
                </c:pt>
                <c:pt idx="1">
                  <c:v>1</c:v>
                </c:pt>
              </c:numCache>
            </c:numRef>
          </c:xVal>
          <c:yVal>
            <c:numRef>
              <c:f>'Figure 5'!$G$13:$H$13</c:f>
              <c:numCache>
                <c:formatCode>General</c:formatCode>
                <c:ptCount val="2"/>
                <c:pt idx="0">
                  <c:v>5.1570010185241699</c:v>
                </c:pt>
                <c:pt idx="1">
                  <c:v>5.1570010185241699</c:v>
                </c:pt>
              </c:numCache>
            </c:numRef>
          </c:yVal>
          <c:smooth val="1"/>
          <c:extLst>
            <c:ext xmlns:c16="http://schemas.microsoft.com/office/drawing/2014/chart" uri="{C3380CC4-5D6E-409C-BE32-E72D297353CC}">
              <c16:uniqueId val="{00000001-70FE-4129-BDF7-296900768855}"/>
            </c:ext>
          </c:extLst>
        </c:ser>
        <c:ser>
          <c:idx val="2"/>
          <c:order val="2"/>
          <c:tx>
            <c:v>Poverty headcount in 2003</c:v>
          </c:tx>
          <c:spPr>
            <a:ln w="22225" cap="rnd">
              <a:solidFill>
                <a:schemeClr val="accent3"/>
              </a:solidFill>
              <a:round/>
            </a:ln>
            <a:effectLst/>
          </c:spPr>
          <c:marker>
            <c:symbol val="none"/>
          </c:marker>
          <c:xVal>
            <c:numRef>
              <c:f>'Figure 5'!$K$15:$K$16</c:f>
              <c:numCache>
                <c:formatCode>General</c:formatCode>
                <c:ptCount val="2"/>
                <c:pt idx="0">
                  <c:v>0.61909999999999998</c:v>
                </c:pt>
                <c:pt idx="1">
                  <c:v>0.61909999999999998</c:v>
                </c:pt>
              </c:numCache>
            </c:numRef>
          </c:xVal>
          <c:yVal>
            <c:numRef>
              <c:f>'Figure 5'!$J$15:$J$16</c:f>
              <c:numCache>
                <c:formatCode>General</c:formatCode>
                <c:ptCount val="2"/>
                <c:pt idx="0">
                  <c:v>0</c:v>
                </c:pt>
                <c:pt idx="1">
                  <c:v>10</c:v>
                </c:pt>
              </c:numCache>
            </c:numRef>
          </c:yVal>
          <c:smooth val="1"/>
          <c:extLst>
            <c:ext xmlns:c16="http://schemas.microsoft.com/office/drawing/2014/chart" uri="{C3380CC4-5D6E-409C-BE32-E72D297353CC}">
              <c16:uniqueId val="{00000002-70FE-4129-BDF7-296900768855}"/>
            </c:ext>
          </c:extLst>
        </c:ser>
        <c:ser>
          <c:idx val="3"/>
          <c:order val="3"/>
          <c:tx>
            <c:v>Poverty headcount in 2017</c:v>
          </c:tx>
          <c:spPr>
            <a:ln w="22225" cap="rnd">
              <a:solidFill>
                <a:schemeClr val="accent4"/>
              </a:solidFill>
              <a:round/>
            </a:ln>
            <a:effectLst/>
          </c:spPr>
          <c:marker>
            <c:symbol val="none"/>
          </c:marker>
          <c:xVal>
            <c:numRef>
              <c:f>'Figure 5'!$L$15:$L$16</c:f>
              <c:numCache>
                <c:formatCode>General</c:formatCode>
                <c:ptCount val="2"/>
                <c:pt idx="0">
                  <c:v>0.2782</c:v>
                </c:pt>
                <c:pt idx="1">
                  <c:v>0.2782</c:v>
                </c:pt>
              </c:numCache>
            </c:numRef>
          </c:xVal>
          <c:yVal>
            <c:numRef>
              <c:f>'Figure 5'!$J$15:$J$16</c:f>
              <c:numCache>
                <c:formatCode>General</c:formatCode>
                <c:ptCount val="2"/>
                <c:pt idx="0">
                  <c:v>0</c:v>
                </c:pt>
                <c:pt idx="1">
                  <c:v>10</c:v>
                </c:pt>
              </c:numCache>
            </c:numRef>
          </c:yVal>
          <c:smooth val="1"/>
          <c:extLst>
            <c:ext xmlns:c16="http://schemas.microsoft.com/office/drawing/2014/chart" uri="{C3380CC4-5D6E-409C-BE32-E72D297353CC}">
              <c16:uniqueId val="{00000003-70FE-4129-BDF7-296900768855}"/>
            </c:ext>
          </c:extLst>
        </c:ser>
        <c:ser>
          <c:idx val="4"/>
          <c:order val="4"/>
          <c:tx>
            <c:v>Pro-poor growth rate</c:v>
          </c:tx>
          <c:spPr>
            <a:ln w="22225" cap="rnd">
              <a:solidFill>
                <a:schemeClr val="accent5"/>
              </a:solidFill>
              <a:round/>
            </a:ln>
            <a:effectLst/>
          </c:spPr>
          <c:marker>
            <c:symbol val="star"/>
            <c:size val="6"/>
            <c:spPr>
              <a:noFill/>
              <a:ln w="9525">
                <a:solidFill>
                  <a:schemeClr val="accent5"/>
                </a:solidFill>
                <a:round/>
              </a:ln>
              <a:effectLst/>
            </c:spPr>
          </c:marker>
          <c:xVal>
            <c:numRef>
              <c:f>'Figure 5'!$G$15:$H$15</c:f>
              <c:numCache>
                <c:formatCode>General</c:formatCode>
                <c:ptCount val="2"/>
                <c:pt idx="0">
                  <c:v>0</c:v>
                </c:pt>
                <c:pt idx="1">
                  <c:v>0.61909999999999998</c:v>
                </c:pt>
              </c:numCache>
            </c:numRef>
          </c:xVal>
          <c:yVal>
            <c:numRef>
              <c:f>'Figure 5'!$G$16:$H$16</c:f>
              <c:numCache>
                <c:formatCode>General</c:formatCode>
                <c:ptCount val="2"/>
                <c:pt idx="0">
                  <c:v>7.0030956268310547</c:v>
                </c:pt>
                <c:pt idx="1">
                  <c:v>7.0030956268310547</c:v>
                </c:pt>
              </c:numCache>
            </c:numRef>
          </c:yVal>
          <c:smooth val="1"/>
          <c:extLst>
            <c:ext xmlns:c16="http://schemas.microsoft.com/office/drawing/2014/chart" uri="{C3380CC4-5D6E-409C-BE32-E72D297353CC}">
              <c16:uniqueId val="{00000004-70FE-4129-BDF7-296900768855}"/>
            </c:ext>
          </c:extLst>
        </c:ser>
        <c:dLbls>
          <c:showLegendKey val="0"/>
          <c:showVal val="0"/>
          <c:showCatName val="0"/>
          <c:showSerName val="0"/>
          <c:showPercent val="0"/>
          <c:showBubbleSize val="0"/>
        </c:dLbls>
        <c:axId val="724970560"/>
        <c:axId val="724976792"/>
      </c:scatterChart>
      <c:valAx>
        <c:axId val="724970560"/>
        <c:scaling>
          <c:orientation val="minMax"/>
          <c:max val="1"/>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deciles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CH"/>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en-CH"/>
          </a:p>
        </c:txPr>
        <c:crossAx val="724976792"/>
        <c:crosses val="autoZero"/>
        <c:crossBetween val="midCat"/>
        <c:majorUnit val="0.1"/>
      </c:valAx>
      <c:valAx>
        <c:axId val="724976792"/>
        <c:scaling>
          <c:orientation val="minMax"/>
          <c:max val="1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600" b="0" i="0" cap="all" baseline="0">
                    <a:effectLst/>
                  </a:rPr>
                  <a:t>Average annual growth </a:t>
                </a:r>
                <a:endParaRPr lang="en-US" sz="600">
                  <a:effectLst/>
                </a:endParaRP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724970560"/>
        <c:crosses val="autoZero"/>
        <c:crossBetween val="midCat"/>
      </c:valAx>
      <c:spPr>
        <a:noFill/>
        <a:ln>
          <a:noFill/>
        </a:ln>
        <a:effectLst/>
      </c:spPr>
    </c:plotArea>
    <c:legend>
      <c:legendPos val="b"/>
      <c:layout>
        <c:manualLayout>
          <c:xMode val="edge"/>
          <c:yMode val="edge"/>
          <c:x val="0.12977099236641221"/>
          <c:y val="0.75169257103731579"/>
          <c:w val="0.75615996473723224"/>
          <c:h val="0.2135248202670318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36857206374329E-2"/>
          <c:y val="2.4804700712731203E-2"/>
          <c:w val="0.85025290296062028"/>
          <c:h val="0.66832208894997636"/>
        </c:manualLayout>
      </c:layout>
      <c:lineChart>
        <c:grouping val="standard"/>
        <c:varyColors val="0"/>
        <c:ser>
          <c:idx val="0"/>
          <c:order val="0"/>
          <c:tx>
            <c:strRef>
              <c:f>'Figure 27'!$F$5</c:f>
              <c:strCache>
                <c:ptCount val="1"/>
                <c:pt idx="0">
                  <c:v>Average duration</c:v>
                </c:pt>
              </c:strCache>
            </c:strRef>
          </c:tx>
          <c:spPr>
            <a:ln w="28575" cap="rnd">
              <a:noFill/>
              <a:round/>
            </a:ln>
            <a:effectLst/>
          </c:spPr>
          <c:marker>
            <c:symbol val="circle"/>
            <c:size val="8"/>
            <c:spPr>
              <a:solidFill>
                <a:schemeClr val="tx1"/>
              </a:solidFill>
              <a:ln w="9525">
                <a:noFill/>
              </a:ln>
              <a:effectLst/>
            </c:spPr>
          </c:marker>
          <c:cat>
            <c:strRef>
              <c:f>'Figure 27'!$E$6:$E$15</c:f>
              <c:strCache>
                <c:ptCount val="10"/>
                <c:pt idx="0">
                  <c:v>Issues related to rules of origin</c:v>
                </c:pt>
                <c:pt idx="1">
                  <c:v>Lengthy and costly customs clearance procedures</c:v>
                </c:pt>
                <c:pt idx="2">
                  <c:v>Costly Road user charges and/or fees</c:v>
                </c:pt>
                <c:pt idx="3">
                  <c:v>Export subsidies</c:v>
                </c:pt>
                <c:pt idx="4">
                  <c:v>Issues related to transit</c:v>
                </c:pt>
                <c:pt idx="5">
                  <c:v>Additional taxes and other charges</c:v>
                </c:pt>
                <c:pt idx="6">
                  <c:v>Technical barriers to trade and sanitary and phytosanitary standards</c:v>
                </c:pt>
                <c:pt idx="7">
                  <c:v>Government policies and regulations</c:v>
                </c:pt>
                <c:pt idx="8">
                  <c:v>Inadequate trade-related infrastructure</c:v>
                </c:pt>
                <c:pt idx="9">
                  <c:v>Inadequate or unreasonable customs procedures and charges</c:v>
                </c:pt>
              </c:strCache>
            </c:strRef>
          </c:cat>
          <c:val>
            <c:numRef>
              <c:f>'Figure 27'!$F$6:$F$15</c:f>
              <c:numCache>
                <c:formatCode>General</c:formatCode>
                <c:ptCount val="10"/>
                <c:pt idx="0">
                  <c:v>535.96</c:v>
                </c:pt>
                <c:pt idx="1">
                  <c:v>591.34</c:v>
                </c:pt>
                <c:pt idx="2">
                  <c:v>796</c:v>
                </c:pt>
                <c:pt idx="3">
                  <c:v>700</c:v>
                </c:pt>
                <c:pt idx="4">
                  <c:v>647</c:v>
                </c:pt>
                <c:pt idx="5">
                  <c:v>316</c:v>
                </c:pt>
                <c:pt idx="6">
                  <c:v>479</c:v>
                </c:pt>
                <c:pt idx="7">
                  <c:v>660</c:v>
                </c:pt>
                <c:pt idx="8">
                  <c:v>741</c:v>
                </c:pt>
                <c:pt idx="9">
                  <c:v>580</c:v>
                </c:pt>
              </c:numCache>
            </c:numRef>
          </c:val>
          <c:smooth val="0"/>
          <c:extLst>
            <c:ext xmlns:c16="http://schemas.microsoft.com/office/drawing/2014/chart" uri="{C3380CC4-5D6E-409C-BE32-E72D297353CC}">
              <c16:uniqueId val="{00000000-E404-4D22-AC24-D989E579DFFD}"/>
            </c:ext>
          </c:extLst>
        </c:ser>
        <c:ser>
          <c:idx val="1"/>
          <c:order val="1"/>
          <c:tx>
            <c:strRef>
              <c:f>'Figure 27'!$G$5</c:f>
              <c:strCache>
                <c:ptCount val="1"/>
                <c:pt idx="0">
                  <c:v>Minimum duration</c:v>
                </c:pt>
              </c:strCache>
            </c:strRef>
          </c:tx>
          <c:spPr>
            <a:ln w="28575" cap="rnd">
              <a:noFill/>
              <a:round/>
            </a:ln>
            <a:effectLst/>
          </c:spPr>
          <c:marker>
            <c:symbol val="dash"/>
            <c:size val="15"/>
            <c:spPr>
              <a:solidFill>
                <a:srgbClr val="FFC000"/>
              </a:solidFill>
              <a:ln w="9525">
                <a:solidFill>
                  <a:schemeClr val="tx1"/>
                </a:solidFill>
              </a:ln>
              <a:effectLst/>
            </c:spPr>
          </c:marker>
          <c:cat>
            <c:strRef>
              <c:f>'Figure 27'!$E$6:$E$15</c:f>
              <c:strCache>
                <c:ptCount val="10"/>
                <c:pt idx="0">
                  <c:v>Issues related to rules of origin</c:v>
                </c:pt>
                <c:pt idx="1">
                  <c:v>Lengthy and costly customs clearance procedures</c:v>
                </c:pt>
                <c:pt idx="2">
                  <c:v>Costly Road user charges and/or fees</c:v>
                </c:pt>
                <c:pt idx="3">
                  <c:v>Export subsidies</c:v>
                </c:pt>
                <c:pt idx="4">
                  <c:v>Issues related to transit</c:v>
                </c:pt>
                <c:pt idx="5">
                  <c:v>Additional taxes and other charges</c:v>
                </c:pt>
                <c:pt idx="6">
                  <c:v>Technical barriers to trade and sanitary and phytosanitary standards</c:v>
                </c:pt>
                <c:pt idx="7">
                  <c:v>Government policies and regulations</c:v>
                </c:pt>
                <c:pt idx="8">
                  <c:v>Inadequate trade-related infrastructure</c:v>
                </c:pt>
                <c:pt idx="9">
                  <c:v>Inadequate or unreasonable customs procedures and charges</c:v>
                </c:pt>
              </c:strCache>
            </c:strRef>
          </c:cat>
          <c:val>
            <c:numRef>
              <c:f>'Figure 27'!$G$6:$G$15</c:f>
              <c:numCache>
                <c:formatCode>General</c:formatCode>
                <c:ptCount val="10"/>
                <c:pt idx="0">
                  <c:v>46</c:v>
                </c:pt>
                <c:pt idx="1">
                  <c:v>3</c:v>
                </c:pt>
                <c:pt idx="2">
                  <c:v>4</c:v>
                </c:pt>
                <c:pt idx="3">
                  <c:v>19</c:v>
                </c:pt>
                <c:pt idx="4">
                  <c:v>3</c:v>
                </c:pt>
                <c:pt idx="5">
                  <c:v>24</c:v>
                </c:pt>
                <c:pt idx="6">
                  <c:v>0</c:v>
                </c:pt>
                <c:pt idx="7">
                  <c:v>4</c:v>
                </c:pt>
                <c:pt idx="8">
                  <c:v>185</c:v>
                </c:pt>
                <c:pt idx="9">
                  <c:v>19</c:v>
                </c:pt>
              </c:numCache>
            </c:numRef>
          </c:val>
          <c:smooth val="0"/>
          <c:extLst>
            <c:ext xmlns:c16="http://schemas.microsoft.com/office/drawing/2014/chart" uri="{C3380CC4-5D6E-409C-BE32-E72D297353CC}">
              <c16:uniqueId val="{00000001-E404-4D22-AC24-D989E579DFFD}"/>
            </c:ext>
          </c:extLst>
        </c:ser>
        <c:ser>
          <c:idx val="2"/>
          <c:order val="2"/>
          <c:tx>
            <c:strRef>
              <c:f>'Figure 27'!$H$5</c:f>
              <c:strCache>
                <c:ptCount val="1"/>
                <c:pt idx="0">
                  <c:v>Maximum duration</c:v>
                </c:pt>
              </c:strCache>
            </c:strRef>
          </c:tx>
          <c:spPr>
            <a:ln w="28575" cap="rnd">
              <a:noFill/>
              <a:round/>
            </a:ln>
            <a:effectLst/>
          </c:spPr>
          <c:marker>
            <c:symbol val="dash"/>
            <c:size val="15"/>
            <c:spPr>
              <a:solidFill>
                <a:schemeClr val="accent3"/>
              </a:solidFill>
              <a:ln w="9525">
                <a:solidFill>
                  <a:schemeClr val="accent3"/>
                </a:solidFill>
              </a:ln>
              <a:effectLst/>
            </c:spPr>
          </c:marker>
          <c:cat>
            <c:strRef>
              <c:f>'Figure 27'!$E$6:$E$15</c:f>
              <c:strCache>
                <c:ptCount val="10"/>
                <c:pt idx="0">
                  <c:v>Issues related to rules of origin</c:v>
                </c:pt>
                <c:pt idx="1">
                  <c:v>Lengthy and costly customs clearance procedures</c:v>
                </c:pt>
                <c:pt idx="2">
                  <c:v>Costly Road user charges and/or fees</c:v>
                </c:pt>
                <c:pt idx="3">
                  <c:v>Export subsidies</c:v>
                </c:pt>
                <c:pt idx="4">
                  <c:v>Issues related to transit</c:v>
                </c:pt>
                <c:pt idx="5">
                  <c:v>Additional taxes and other charges</c:v>
                </c:pt>
                <c:pt idx="6">
                  <c:v>Technical barriers to trade and sanitary and phytosanitary standards</c:v>
                </c:pt>
                <c:pt idx="7">
                  <c:v>Government policies and regulations</c:v>
                </c:pt>
                <c:pt idx="8">
                  <c:v>Inadequate trade-related infrastructure</c:v>
                </c:pt>
                <c:pt idx="9">
                  <c:v>Inadequate or unreasonable customs procedures and charges</c:v>
                </c:pt>
              </c:strCache>
            </c:strRef>
          </c:cat>
          <c:val>
            <c:numRef>
              <c:f>'Figure 27'!$H$6:$H$15</c:f>
              <c:numCache>
                <c:formatCode>General</c:formatCode>
                <c:ptCount val="10"/>
                <c:pt idx="0">
                  <c:v>2082</c:v>
                </c:pt>
                <c:pt idx="1">
                  <c:v>3531</c:v>
                </c:pt>
                <c:pt idx="2">
                  <c:v>2629</c:v>
                </c:pt>
                <c:pt idx="3">
                  <c:v>2487</c:v>
                </c:pt>
                <c:pt idx="4">
                  <c:v>3425</c:v>
                </c:pt>
                <c:pt idx="5">
                  <c:v>685</c:v>
                </c:pt>
                <c:pt idx="6">
                  <c:v>1714</c:v>
                </c:pt>
                <c:pt idx="7">
                  <c:v>1877</c:v>
                </c:pt>
                <c:pt idx="8">
                  <c:v>2431</c:v>
                </c:pt>
                <c:pt idx="9">
                  <c:v>3773</c:v>
                </c:pt>
              </c:numCache>
            </c:numRef>
          </c:val>
          <c:smooth val="0"/>
          <c:extLst>
            <c:ext xmlns:c16="http://schemas.microsoft.com/office/drawing/2014/chart" uri="{C3380CC4-5D6E-409C-BE32-E72D297353CC}">
              <c16:uniqueId val="{00000002-E404-4D22-AC24-D989E579DFFD}"/>
            </c:ext>
          </c:extLst>
        </c:ser>
        <c:ser>
          <c:idx val="3"/>
          <c:order val="3"/>
          <c:tx>
            <c:strRef>
              <c:f>'Figure 27'!$I$5</c:f>
              <c:strCache>
                <c:ptCount val="1"/>
                <c:pt idx="0">
                  <c:v>Median duration</c:v>
                </c:pt>
              </c:strCache>
            </c:strRef>
          </c:tx>
          <c:spPr>
            <a:ln w="28575" cap="rnd">
              <a:noFill/>
              <a:round/>
            </a:ln>
            <a:effectLst/>
          </c:spPr>
          <c:marker>
            <c:symbol val="triangle"/>
            <c:size val="12"/>
            <c:spPr>
              <a:solidFill>
                <a:srgbClr val="C00000"/>
              </a:solidFill>
              <a:ln w="9525">
                <a:noFill/>
              </a:ln>
              <a:effectLst/>
            </c:spPr>
          </c:marker>
          <c:cat>
            <c:strRef>
              <c:f>'Figure 27'!$E$6:$E$15</c:f>
              <c:strCache>
                <c:ptCount val="10"/>
                <c:pt idx="0">
                  <c:v>Issues related to rules of origin</c:v>
                </c:pt>
                <c:pt idx="1">
                  <c:v>Lengthy and costly customs clearance procedures</c:v>
                </c:pt>
                <c:pt idx="2">
                  <c:v>Costly Road user charges and/or fees</c:v>
                </c:pt>
                <c:pt idx="3">
                  <c:v>Export subsidies</c:v>
                </c:pt>
                <c:pt idx="4">
                  <c:v>Issues related to transit</c:v>
                </c:pt>
                <c:pt idx="5">
                  <c:v>Additional taxes and other charges</c:v>
                </c:pt>
                <c:pt idx="6">
                  <c:v>Technical barriers to trade and sanitary and phytosanitary standards</c:v>
                </c:pt>
                <c:pt idx="7">
                  <c:v>Government policies and regulations</c:v>
                </c:pt>
                <c:pt idx="8">
                  <c:v>Inadequate trade-related infrastructure</c:v>
                </c:pt>
                <c:pt idx="9">
                  <c:v>Inadequate or unreasonable customs procedures and charges</c:v>
                </c:pt>
              </c:strCache>
            </c:strRef>
          </c:cat>
          <c:val>
            <c:numRef>
              <c:f>'Figure 27'!$I$6:$I$15</c:f>
              <c:numCache>
                <c:formatCode>General</c:formatCode>
                <c:ptCount val="10"/>
                <c:pt idx="0">
                  <c:v>376.5</c:v>
                </c:pt>
                <c:pt idx="1">
                  <c:v>483</c:v>
                </c:pt>
                <c:pt idx="2">
                  <c:v>580</c:v>
                </c:pt>
                <c:pt idx="3">
                  <c:v>487</c:v>
                </c:pt>
                <c:pt idx="4">
                  <c:v>484</c:v>
                </c:pt>
                <c:pt idx="5">
                  <c:v>249</c:v>
                </c:pt>
                <c:pt idx="6">
                  <c:v>416</c:v>
                </c:pt>
                <c:pt idx="7">
                  <c:v>507</c:v>
                </c:pt>
                <c:pt idx="8">
                  <c:v>533</c:v>
                </c:pt>
                <c:pt idx="9">
                  <c:v>449</c:v>
                </c:pt>
              </c:numCache>
            </c:numRef>
          </c:val>
          <c:smooth val="0"/>
          <c:extLst>
            <c:ext xmlns:c16="http://schemas.microsoft.com/office/drawing/2014/chart" uri="{C3380CC4-5D6E-409C-BE32-E72D297353CC}">
              <c16:uniqueId val="{00000003-E404-4D22-AC24-D989E579DFFD}"/>
            </c:ext>
          </c:extLst>
        </c:ser>
        <c:dLbls>
          <c:showLegendKey val="0"/>
          <c:showVal val="0"/>
          <c:showCatName val="0"/>
          <c:showSerName val="0"/>
          <c:showPercent val="0"/>
          <c:showBubbleSize val="0"/>
        </c:dLbls>
        <c:hiLowLines>
          <c:spPr>
            <a:ln w="15875" cap="flat" cmpd="sng" algn="ctr">
              <a:solidFill>
                <a:schemeClr val="tx1">
                  <a:lumMod val="75000"/>
                  <a:lumOff val="25000"/>
                </a:schemeClr>
              </a:solidFill>
              <a:round/>
            </a:ln>
            <a:effectLst/>
          </c:spPr>
        </c:hiLowLines>
        <c:marker val="1"/>
        <c:smooth val="0"/>
        <c:axId val="789375792"/>
        <c:axId val="789376120"/>
      </c:lineChart>
      <c:lineChart>
        <c:grouping val="standard"/>
        <c:varyColors val="0"/>
        <c:ser>
          <c:idx val="4"/>
          <c:order val="4"/>
          <c:tx>
            <c:strRef>
              <c:f>'Figure 27'!$J$5</c:f>
              <c:strCache>
                <c:ptCount val="1"/>
                <c:pt idx="0">
                  <c:v>Numbers of resolved non-tariff barriers (right axis)</c:v>
                </c:pt>
              </c:strCache>
            </c:strRef>
          </c:tx>
          <c:spPr>
            <a:ln w="25400" cap="rnd">
              <a:noFill/>
              <a:round/>
            </a:ln>
            <a:effectLst/>
          </c:spPr>
          <c:marker>
            <c:symbol val="star"/>
            <c:size val="8"/>
            <c:spPr>
              <a:solidFill>
                <a:schemeClr val="bg2">
                  <a:lumMod val="50000"/>
                </a:schemeClr>
              </a:solidFill>
              <a:ln w="9525">
                <a:solidFill>
                  <a:schemeClr val="accent5"/>
                </a:solidFill>
              </a:ln>
              <a:effectLst/>
            </c:spPr>
          </c:marker>
          <c:cat>
            <c:strRef>
              <c:f>'Figure 27'!$E$6:$E$15</c:f>
              <c:strCache>
                <c:ptCount val="10"/>
                <c:pt idx="0">
                  <c:v>Issues related to rules of origin</c:v>
                </c:pt>
                <c:pt idx="1">
                  <c:v>Lengthy and costly customs clearance procedures</c:v>
                </c:pt>
                <c:pt idx="2">
                  <c:v>Costly Road user charges and/or fees</c:v>
                </c:pt>
                <c:pt idx="3">
                  <c:v>Export subsidies</c:v>
                </c:pt>
                <c:pt idx="4">
                  <c:v>Issues related to transit</c:v>
                </c:pt>
                <c:pt idx="5">
                  <c:v>Additional taxes and other charges</c:v>
                </c:pt>
                <c:pt idx="6">
                  <c:v>Technical barriers to trade and sanitary and phytosanitary standards</c:v>
                </c:pt>
                <c:pt idx="7">
                  <c:v>Government policies and regulations</c:v>
                </c:pt>
                <c:pt idx="8">
                  <c:v>Inadequate trade-related infrastructure</c:v>
                </c:pt>
                <c:pt idx="9">
                  <c:v>Inadequate or unreasonable customs procedures and charges</c:v>
                </c:pt>
              </c:strCache>
            </c:strRef>
          </c:cat>
          <c:val>
            <c:numRef>
              <c:f>'Figure 27'!$J$6:$J$15</c:f>
              <c:numCache>
                <c:formatCode>General</c:formatCode>
                <c:ptCount val="10"/>
                <c:pt idx="0">
                  <c:v>78</c:v>
                </c:pt>
                <c:pt idx="1">
                  <c:v>67</c:v>
                </c:pt>
                <c:pt idx="2">
                  <c:v>43</c:v>
                </c:pt>
                <c:pt idx="3">
                  <c:v>39</c:v>
                </c:pt>
                <c:pt idx="4">
                  <c:v>33</c:v>
                </c:pt>
                <c:pt idx="5">
                  <c:v>25</c:v>
                </c:pt>
                <c:pt idx="6">
                  <c:v>15</c:v>
                </c:pt>
                <c:pt idx="7">
                  <c:v>20</c:v>
                </c:pt>
                <c:pt idx="8">
                  <c:v>22</c:v>
                </c:pt>
                <c:pt idx="9">
                  <c:v>19</c:v>
                </c:pt>
              </c:numCache>
            </c:numRef>
          </c:val>
          <c:smooth val="0"/>
          <c:extLst>
            <c:ext xmlns:c16="http://schemas.microsoft.com/office/drawing/2014/chart" uri="{C3380CC4-5D6E-409C-BE32-E72D297353CC}">
              <c16:uniqueId val="{00000004-E404-4D22-AC24-D989E579DFFD}"/>
            </c:ext>
          </c:extLst>
        </c:ser>
        <c:dLbls>
          <c:showLegendKey val="0"/>
          <c:showVal val="0"/>
          <c:showCatName val="0"/>
          <c:showSerName val="0"/>
          <c:showPercent val="0"/>
          <c:showBubbleSize val="0"/>
        </c:dLbls>
        <c:marker val="1"/>
        <c:smooth val="0"/>
        <c:axId val="691685520"/>
        <c:axId val="691686832"/>
      </c:lineChart>
      <c:catAx>
        <c:axId val="78937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crossAx val="789376120"/>
        <c:crosses val="autoZero"/>
        <c:auto val="1"/>
        <c:lblAlgn val="ctr"/>
        <c:lblOffset val="100"/>
        <c:noMultiLvlLbl val="0"/>
      </c:catAx>
      <c:valAx>
        <c:axId val="789376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1100" b="0" i="0" u="none" strike="noStrike" baseline="0">
                    <a:effectLst/>
                    <a:latin typeface="Times New Roman" panose="02020603050405020304" pitchFamily="18" charset="0"/>
                    <a:cs typeface="Times New Roman" panose="02020603050405020304" pitchFamily="18" charset="0"/>
                  </a:rPr>
                  <a:t>Resolution duration (number of  days)</a:t>
                </a:r>
                <a:endParaRPr lang="en-US" sz="1100" b="0">
                  <a:latin typeface="Times New Roman" panose="02020603050405020304" pitchFamily="18" charset="0"/>
                  <a:cs typeface="Times New Roman" panose="02020603050405020304" pitchFamily="18" charset="0"/>
                </a:endParaRPr>
              </a:p>
            </c:rich>
          </c:tx>
          <c:layout>
            <c:manualLayout>
              <c:xMode val="edge"/>
              <c:yMode val="edge"/>
              <c:x val="1.6638267834679171E-2"/>
              <c:y val="0.2075072214028547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crossAx val="789375792"/>
        <c:crosses val="autoZero"/>
        <c:crossBetween val="between"/>
      </c:valAx>
      <c:valAx>
        <c:axId val="691686832"/>
        <c:scaling>
          <c:orientation val="minMax"/>
        </c:scaling>
        <c:delete val="0"/>
        <c:axPos val="r"/>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1100">
                    <a:latin typeface="Times New Roman" panose="02020603050405020304" pitchFamily="18" charset="0"/>
                    <a:cs typeface="Times New Roman" panose="02020603050405020304" pitchFamily="18" charset="0"/>
                  </a:rPr>
                  <a:t>Number</a:t>
                </a:r>
                <a:r>
                  <a:rPr lang="en-US" sz="1100" baseline="0">
                    <a:latin typeface="Times New Roman" panose="02020603050405020304" pitchFamily="18" charset="0"/>
                    <a:cs typeface="Times New Roman" panose="02020603050405020304" pitchFamily="18" charset="0"/>
                  </a:rPr>
                  <a:t> of resolved non-tariff barriers </a:t>
                </a:r>
                <a:endParaRPr lang="en-US" sz="1100">
                  <a:latin typeface="Times New Roman" panose="02020603050405020304" pitchFamily="18" charset="0"/>
                  <a:cs typeface="Times New Roman" panose="02020603050405020304" pitchFamily="18" charset="0"/>
                </a:endParaRPr>
              </a:p>
            </c:rich>
          </c:tx>
          <c:layout>
            <c:manualLayout>
              <c:xMode val="edge"/>
              <c:yMode val="edge"/>
              <c:x val="0.96154216067985254"/>
              <c:y val="0.2049963036104756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crossAx val="691685520"/>
        <c:crosses val="max"/>
        <c:crossBetween val="between"/>
      </c:valAx>
      <c:catAx>
        <c:axId val="691685520"/>
        <c:scaling>
          <c:orientation val="minMax"/>
        </c:scaling>
        <c:delete val="1"/>
        <c:axPos val="b"/>
        <c:numFmt formatCode="General" sourceLinked="1"/>
        <c:majorTickMark val="out"/>
        <c:minorTickMark val="none"/>
        <c:tickLblPos val="nextTo"/>
        <c:crossAx val="691686832"/>
        <c:crosses val="autoZero"/>
        <c:auto val="1"/>
        <c:lblAlgn val="ctr"/>
        <c:lblOffset val="100"/>
        <c:noMultiLvlLbl val="0"/>
      </c:catAx>
      <c:spPr>
        <a:noFill/>
        <a:ln>
          <a:noFill/>
        </a:ln>
        <a:effectLst/>
      </c:spPr>
    </c:plotArea>
    <c:legend>
      <c:legendPos val="b"/>
      <c:layout>
        <c:manualLayout>
          <c:xMode val="edge"/>
          <c:yMode val="edge"/>
          <c:x val="7.0198934988305969E-2"/>
          <c:y val="0.92642119735033124"/>
          <c:w val="0.90874630466245787"/>
          <c:h val="4.825766823767022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29'!$D$6</c:f>
              <c:strCache>
                <c:ptCount val="1"/>
                <c:pt idx="0">
                  <c:v>Economic Infrastructure and services</c:v>
                </c:pt>
              </c:strCache>
            </c:strRef>
          </c:tx>
          <c:spPr>
            <a:solidFill>
              <a:schemeClr val="accent1"/>
            </a:solidFill>
            <a:ln>
              <a:noFill/>
            </a:ln>
            <a:effectLst/>
          </c:spPr>
          <c:invertIfNegative val="0"/>
          <c:cat>
            <c:numRef>
              <c:f>'Figure 29'!$E$5:$N$5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'Figure 29'!$E$6:$N$6</c:f>
              <c:numCache>
                <c:formatCode>General</c:formatCode>
                <c:ptCount val="10"/>
                <c:pt idx="0">
                  <c:v>5719.2843420000008</c:v>
                </c:pt>
                <c:pt idx="1">
                  <c:v>6219.6555149999995</c:v>
                </c:pt>
                <c:pt idx="2">
                  <c:v>7129.3192880000006</c:v>
                </c:pt>
                <c:pt idx="3">
                  <c:v>8041.3287500000015</c:v>
                </c:pt>
                <c:pt idx="4">
                  <c:v>8015.8837050000002</c:v>
                </c:pt>
                <c:pt idx="5">
                  <c:v>8391.0770619999985</c:v>
                </c:pt>
                <c:pt idx="6">
                  <c:v>8852.9362260000016</c:v>
                </c:pt>
                <c:pt idx="7">
                  <c:v>8501.2056699999994</c:v>
                </c:pt>
                <c:pt idx="8">
                  <c:v>8637.5455619999993</c:v>
                </c:pt>
                <c:pt idx="9">
                  <c:v>9167.4454519999999</c:v>
                </c:pt>
              </c:numCache>
            </c:numRef>
          </c:val>
          <c:extLst>
            <c:ext xmlns:c16="http://schemas.microsoft.com/office/drawing/2014/chart" uri="{C3380CC4-5D6E-409C-BE32-E72D297353CC}">
              <c16:uniqueId val="{00000000-C22E-48D0-945A-848F6CB07326}"/>
            </c:ext>
          </c:extLst>
        </c:ser>
        <c:ser>
          <c:idx val="1"/>
          <c:order val="1"/>
          <c:tx>
            <c:strRef>
              <c:f>'Figure 29'!$D$7</c:f>
              <c:strCache>
                <c:ptCount val="1"/>
                <c:pt idx="0">
                  <c:v>Building productive capacities</c:v>
                </c:pt>
              </c:strCache>
            </c:strRef>
          </c:tx>
          <c:spPr>
            <a:solidFill>
              <a:schemeClr val="accent2"/>
            </a:solidFill>
            <a:ln>
              <a:noFill/>
            </a:ln>
            <a:effectLst/>
          </c:spPr>
          <c:invertIfNegative val="0"/>
          <c:cat>
            <c:numRef>
              <c:f>'Figure 29'!$E$5:$N$5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'Figure 29'!$E$7:$N$7</c:f>
              <c:numCache>
                <c:formatCode>General</c:formatCode>
                <c:ptCount val="10"/>
                <c:pt idx="0">
                  <c:v>4828.1249279999993</c:v>
                </c:pt>
                <c:pt idx="1">
                  <c:v>5415.2206509999996</c:v>
                </c:pt>
                <c:pt idx="2">
                  <c:v>5387.594825000001</c:v>
                </c:pt>
                <c:pt idx="3">
                  <c:v>6500.9877229999984</c:v>
                </c:pt>
                <c:pt idx="4">
                  <c:v>6445.3226779999995</c:v>
                </c:pt>
                <c:pt idx="5">
                  <c:v>6331.3259850000004</c:v>
                </c:pt>
                <c:pt idx="6">
                  <c:v>6453.0968199999988</c:v>
                </c:pt>
                <c:pt idx="7">
                  <c:v>7309.4548739999991</c:v>
                </c:pt>
                <c:pt idx="8">
                  <c:v>7779.4288870000009</c:v>
                </c:pt>
                <c:pt idx="9">
                  <c:v>8989.0906500000001</c:v>
                </c:pt>
              </c:numCache>
            </c:numRef>
          </c:val>
          <c:extLst>
            <c:ext xmlns:c16="http://schemas.microsoft.com/office/drawing/2014/chart" uri="{C3380CC4-5D6E-409C-BE32-E72D297353CC}">
              <c16:uniqueId val="{00000001-C22E-48D0-945A-848F6CB07326}"/>
            </c:ext>
          </c:extLst>
        </c:ser>
        <c:ser>
          <c:idx val="2"/>
          <c:order val="2"/>
          <c:tx>
            <c:strRef>
              <c:f>'Figure 29'!$D$8</c:f>
              <c:strCache>
                <c:ptCount val="1"/>
                <c:pt idx="0">
                  <c:v>Trade policy and regulations</c:v>
                </c:pt>
              </c:strCache>
            </c:strRef>
          </c:tx>
          <c:spPr>
            <a:solidFill>
              <a:schemeClr val="accent3"/>
            </a:solidFill>
            <a:ln>
              <a:noFill/>
            </a:ln>
            <a:effectLst/>
          </c:spPr>
          <c:invertIfNegative val="0"/>
          <c:cat>
            <c:numRef>
              <c:f>'Figure 29'!$E$5:$N$5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'Figure 29'!$E$8:$N$8</c:f>
              <c:numCache>
                <c:formatCode>General</c:formatCode>
                <c:ptCount val="10"/>
                <c:pt idx="0">
                  <c:v>360.85564599999998</c:v>
                </c:pt>
                <c:pt idx="1">
                  <c:v>311.70277099999998</c:v>
                </c:pt>
                <c:pt idx="2">
                  <c:v>345.08267599999999</c:v>
                </c:pt>
                <c:pt idx="3">
                  <c:v>433.97240799999997</c:v>
                </c:pt>
                <c:pt idx="4">
                  <c:v>401.11830999999995</c:v>
                </c:pt>
                <c:pt idx="5">
                  <c:v>388.13832200000002</c:v>
                </c:pt>
                <c:pt idx="6">
                  <c:v>421.46853400000003</c:v>
                </c:pt>
                <c:pt idx="7">
                  <c:v>327.06254799999999</c:v>
                </c:pt>
                <c:pt idx="8">
                  <c:v>587.94154600000002</c:v>
                </c:pt>
                <c:pt idx="9">
                  <c:v>299.17837399999996</c:v>
                </c:pt>
              </c:numCache>
            </c:numRef>
          </c:val>
          <c:extLst>
            <c:ext xmlns:c16="http://schemas.microsoft.com/office/drawing/2014/chart" uri="{C3380CC4-5D6E-409C-BE32-E72D297353CC}">
              <c16:uniqueId val="{00000002-C22E-48D0-945A-848F6CB07326}"/>
            </c:ext>
          </c:extLst>
        </c:ser>
        <c:ser>
          <c:idx val="3"/>
          <c:order val="3"/>
          <c:tx>
            <c:strRef>
              <c:f>'Figure 29'!$D$9</c:f>
              <c:strCache>
                <c:ptCount val="1"/>
                <c:pt idx="0">
                  <c:v>Trade-related adjustments</c:v>
                </c:pt>
              </c:strCache>
            </c:strRef>
          </c:tx>
          <c:spPr>
            <a:solidFill>
              <a:schemeClr val="accent4"/>
            </a:solidFill>
            <a:ln>
              <a:noFill/>
            </a:ln>
            <a:effectLst/>
          </c:spPr>
          <c:invertIfNegative val="0"/>
          <c:cat>
            <c:numRef>
              <c:f>'Figure 29'!$E$5:$N$5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'Figure 29'!$E$9:$N$9</c:f>
              <c:numCache>
                <c:formatCode>General</c:formatCode>
                <c:ptCount val="10"/>
                <c:pt idx="0">
                  <c:v>51.256376000000003</c:v>
                </c:pt>
                <c:pt idx="1">
                  <c:v>2.8746070000000001</c:v>
                </c:pt>
                <c:pt idx="2">
                  <c:v>0.467837</c:v>
                </c:pt>
                <c:pt idx="3">
                  <c:v>0.84817299999999995</c:v>
                </c:pt>
                <c:pt idx="4">
                  <c:v>2.5091230000000002</c:v>
                </c:pt>
                <c:pt idx="5">
                  <c:v>0.30981399999999998</c:v>
                </c:pt>
                <c:pt idx="6">
                  <c:v>0.113009</c:v>
                </c:pt>
                <c:pt idx="7">
                  <c:v>0.61740499999999998</c:v>
                </c:pt>
                <c:pt idx="8">
                  <c:v>0.53779999999999994</c:v>
                </c:pt>
                <c:pt idx="9">
                  <c:v>0.55056000000000005</c:v>
                </c:pt>
              </c:numCache>
            </c:numRef>
          </c:val>
          <c:extLst>
            <c:ext xmlns:c16="http://schemas.microsoft.com/office/drawing/2014/chart" uri="{C3380CC4-5D6E-409C-BE32-E72D297353CC}">
              <c16:uniqueId val="{00000003-C22E-48D0-945A-848F6CB07326}"/>
            </c:ext>
          </c:extLst>
        </c:ser>
        <c:dLbls>
          <c:showLegendKey val="0"/>
          <c:showVal val="0"/>
          <c:showCatName val="0"/>
          <c:showSerName val="0"/>
          <c:showPercent val="0"/>
          <c:showBubbleSize val="0"/>
        </c:dLbls>
        <c:gapWidth val="150"/>
        <c:axId val="435244328"/>
        <c:axId val="435235144"/>
      </c:barChart>
      <c:lineChart>
        <c:grouping val="standard"/>
        <c:varyColors val="0"/>
        <c:ser>
          <c:idx val="4"/>
          <c:order val="4"/>
          <c:tx>
            <c:strRef>
              <c:f>'Figure 29'!$D$10</c:f>
              <c:strCache>
                <c:ptCount val="1"/>
                <c:pt idx="0">
                  <c:v>Aid for Trade Initiative: Total disbursements (right axis)</c:v>
                </c:pt>
              </c:strCache>
            </c:strRef>
          </c:tx>
          <c:spPr>
            <a:ln w="28575" cap="rnd">
              <a:solidFill>
                <a:schemeClr val="accent5"/>
              </a:solidFill>
              <a:round/>
            </a:ln>
            <a:effectLst/>
          </c:spPr>
          <c:marker>
            <c:symbol val="none"/>
          </c:marker>
          <c:cat>
            <c:numRef>
              <c:f>'Figure 29'!$E$5:$N$5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'Figure 29'!$E$10:$N$10</c:f>
              <c:numCache>
                <c:formatCode>General</c:formatCode>
                <c:ptCount val="10"/>
                <c:pt idx="0">
                  <c:v>10959.521292000001</c:v>
                </c:pt>
                <c:pt idx="1">
                  <c:v>11949.453544</c:v>
                </c:pt>
                <c:pt idx="2">
                  <c:v>12862.464626000001</c:v>
                </c:pt>
                <c:pt idx="3">
                  <c:v>14977.137053999999</c:v>
                </c:pt>
                <c:pt idx="4">
                  <c:v>14864.833815999998</c:v>
                </c:pt>
                <c:pt idx="5">
                  <c:v>15110.851182999999</c:v>
                </c:pt>
                <c:pt idx="6">
                  <c:v>15727.614589000001</c:v>
                </c:pt>
                <c:pt idx="7">
                  <c:v>16138.340496999999</c:v>
                </c:pt>
                <c:pt idx="8">
                  <c:v>17005.453795000001</c:v>
                </c:pt>
                <c:pt idx="9">
                  <c:v>18456.265036000001</c:v>
                </c:pt>
              </c:numCache>
            </c:numRef>
          </c:val>
          <c:smooth val="0"/>
          <c:extLst>
            <c:ext xmlns:c16="http://schemas.microsoft.com/office/drawing/2014/chart" uri="{C3380CC4-5D6E-409C-BE32-E72D297353CC}">
              <c16:uniqueId val="{00000004-C22E-48D0-945A-848F6CB07326}"/>
            </c:ext>
          </c:extLst>
        </c:ser>
        <c:dLbls>
          <c:showLegendKey val="0"/>
          <c:showVal val="0"/>
          <c:showCatName val="0"/>
          <c:showSerName val="0"/>
          <c:showPercent val="0"/>
          <c:showBubbleSize val="0"/>
        </c:dLbls>
        <c:marker val="1"/>
        <c:smooth val="0"/>
        <c:axId val="435208248"/>
        <c:axId val="435213496"/>
      </c:lineChart>
      <c:catAx>
        <c:axId val="43524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435235144"/>
        <c:crosses val="autoZero"/>
        <c:auto val="1"/>
        <c:lblAlgn val="ctr"/>
        <c:lblOffset val="100"/>
        <c:noMultiLvlLbl val="0"/>
      </c:catAx>
      <c:valAx>
        <c:axId val="435235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crossAx val="435244328"/>
        <c:crosses val="autoZero"/>
        <c:crossBetween val="between"/>
        <c:majorUnit val="500"/>
      </c:valAx>
      <c:valAx>
        <c:axId val="43521349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crossAx val="435208248"/>
        <c:crosses val="max"/>
        <c:crossBetween val="between"/>
      </c:valAx>
      <c:catAx>
        <c:axId val="435208248"/>
        <c:scaling>
          <c:orientation val="minMax"/>
        </c:scaling>
        <c:delete val="1"/>
        <c:axPos val="b"/>
        <c:numFmt formatCode="General" sourceLinked="1"/>
        <c:majorTickMark val="out"/>
        <c:minorTickMark val="none"/>
        <c:tickLblPos val="nextTo"/>
        <c:crossAx val="43521349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CH"/>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'ICT data'!$B$5</c:f>
              <c:strCache>
                <c:ptCount val="1"/>
                <c:pt idx="0">
                  <c:v>Population covered by a mobile-cellular network (%)</c:v>
                </c:pt>
              </c:strCache>
            </c:strRef>
          </c:tx>
          <c:spPr>
            <a:solidFill>
              <a:schemeClr val="accent1"/>
            </a:solidFill>
            <a:ln>
              <a:noFill/>
            </a:ln>
            <a:effectLst/>
          </c:spPr>
          <c:invertIfNegative val="0"/>
          <c:cat>
            <c:multiLvlStrRef>
              <c:f>'ICT data'!$C$3:$H$4</c:f>
              <c:multiLvlStrCache>
                <c:ptCount val="6"/>
                <c:lvl>
                  <c:pt idx="0">
                    <c:v>Aggregate</c:v>
                  </c:pt>
                  <c:pt idx="1">
                    <c:v>Urban</c:v>
                  </c:pt>
                  <c:pt idx="2">
                    <c:v>Rural</c:v>
                  </c:pt>
                  <c:pt idx="3">
                    <c:v>Aggregate</c:v>
                  </c:pt>
                  <c:pt idx="4">
                    <c:v>Urban</c:v>
                  </c:pt>
                  <c:pt idx="5">
                    <c:v>rural </c:v>
                  </c:pt>
                </c:lvl>
                <c:lvl>
                  <c:pt idx="0">
                    <c:v>Africa </c:v>
                  </c:pt>
                  <c:pt idx="3">
                    <c:v>World</c:v>
                  </c:pt>
                </c:lvl>
              </c:multiLvlStrCache>
            </c:multiLvlStrRef>
          </c:cat>
          <c:val>
            <c:numRef>
              <c:f>'ICT data'!$C$5:$H$5</c:f>
              <c:numCache>
                <c:formatCode>General</c:formatCode>
                <c:ptCount val="6"/>
                <c:pt idx="0" formatCode="_-* #,##0.0_-;\-* #,##0.0_-;_-* &quot;-&quot;??_-;_-@_-">
                  <c:v>88.7</c:v>
                </c:pt>
                <c:pt idx="1">
                  <c:v>100</c:v>
                </c:pt>
                <c:pt idx="2">
                  <c:v>92.5</c:v>
                </c:pt>
                <c:pt idx="3" formatCode="_-* #,##0.0_-;\-* #,##0.0_-;_-* &quot;-&quot;??_-;_-@_-">
                  <c:v>96.7</c:v>
                </c:pt>
                <c:pt idx="4">
                  <c:v>100</c:v>
                </c:pt>
                <c:pt idx="5">
                  <c:v>80.3</c:v>
                </c:pt>
              </c:numCache>
            </c:numRef>
          </c:val>
          <c:extLst>
            <c:ext xmlns:c16="http://schemas.microsoft.com/office/drawing/2014/chart" uri="{C3380CC4-5D6E-409C-BE32-E72D297353CC}">
              <c16:uniqueId val="{00000000-6615-4F46-8417-C1C268FBCDB5}"/>
            </c:ext>
          </c:extLst>
        </c:ser>
        <c:ser>
          <c:idx val="1"/>
          <c:order val="1"/>
          <c:tx>
            <c:strRef>
              <c:f>'ICT data'!$B$6</c:f>
              <c:strCache>
                <c:ptCount val="1"/>
                <c:pt idx="0">
                  <c:v>Population covered by at least a 3G mobile network (%)</c:v>
                </c:pt>
              </c:strCache>
            </c:strRef>
          </c:tx>
          <c:spPr>
            <a:solidFill>
              <a:schemeClr val="accent2"/>
            </a:solidFill>
            <a:ln>
              <a:noFill/>
            </a:ln>
            <a:effectLst/>
          </c:spPr>
          <c:invertIfNegative val="0"/>
          <c:cat>
            <c:multiLvlStrRef>
              <c:f>'ICT data'!$C$3:$H$4</c:f>
              <c:multiLvlStrCache>
                <c:ptCount val="6"/>
                <c:lvl>
                  <c:pt idx="0">
                    <c:v>Aggregate</c:v>
                  </c:pt>
                  <c:pt idx="1">
                    <c:v>Urban</c:v>
                  </c:pt>
                  <c:pt idx="2">
                    <c:v>Rural</c:v>
                  </c:pt>
                  <c:pt idx="3">
                    <c:v>Aggregate</c:v>
                  </c:pt>
                  <c:pt idx="4">
                    <c:v>Urban</c:v>
                  </c:pt>
                  <c:pt idx="5">
                    <c:v>rural </c:v>
                  </c:pt>
                </c:lvl>
                <c:lvl>
                  <c:pt idx="0">
                    <c:v>Africa </c:v>
                  </c:pt>
                  <c:pt idx="3">
                    <c:v>World</c:v>
                  </c:pt>
                </c:lvl>
              </c:multiLvlStrCache>
            </c:multiLvlStrRef>
          </c:cat>
          <c:val>
            <c:numRef>
              <c:f>'ICT data'!$C$6:$H$6</c:f>
              <c:numCache>
                <c:formatCode>_-* #,##0.0_-;\-* #,##0.0_-;_-* "-"??_-;_-@_-</c:formatCode>
                <c:ptCount val="6"/>
                <c:pt idx="0">
                  <c:v>75.599999999999994</c:v>
                </c:pt>
                <c:pt idx="1">
                  <c:v>99.5</c:v>
                </c:pt>
                <c:pt idx="2">
                  <c:v>59.1</c:v>
                </c:pt>
                <c:pt idx="3">
                  <c:v>92.8</c:v>
                </c:pt>
                <c:pt idx="4">
                  <c:v>99.6</c:v>
                </c:pt>
                <c:pt idx="5">
                  <c:v>84.2</c:v>
                </c:pt>
              </c:numCache>
            </c:numRef>
          </c:val>
          <c:extLst>
            <c:ext xmlns:c16="http://schemas.microsoft.com/office/drawing/2014/chart" uri="{C3380CC4-5D6E-409C-BE32-E72D297353CC}">
              <c16:uniqueId val="{00000001-6615-4F46-8417-C1C268FBCDB5}"/>
            </c:ext>
          </c:extLst>
        </c:ser>
        <c:ser>
          <c:idx val="2"/>
          <c:order val="2"/>
          <c:tx>
            <c:strRef>
              <c:f>'ICT data'!$B$7</c:f>
              <c:strCache>
                <c:ptCount val="1"/>
                <c:pt idx="0">
                  <c:v>Percentage of households with access to computers, by urban/rural area</c:v>
                </c:pt>
              </c:strCache>
            </c:strRef>
          </c:tx>
          <c:spPr>
            <a:solidFill>
              <a:schemeClr val="accent3"/>
            </a:solidFill>
            <a:ln>
              <a:noFill/>
            </a:ln>
            <a:effectLst/>
          </c:spPr>
          <c:invertIfNegative val="0"/>
          <c:cat>
            <c:multiLvlStrRef>
              <c:f>'ICT data'!$C$3:$H$4</c:f>
              <c:multiLvlStrCache>
                <c:ptCount val="6"/>
                <c:lvl>
                  <c:pt idx="0">
                    <c:v>Aggregate</c:v>
                  </c:pt>
                  <c:pt idx="1">
                    <c:v>Urban</c:v>
                  </c:pt>
                  <c:pt idx="2">
                    <c:v>Rural</c:v>
                  </c:pt>
                  <c:pt idx="3">
                    <c:v>Aggregate</c:v>
                  </c:pt>
                  <c:pt idx="4">
                    <c:v>Urban</c:v>
                  </c:pt>
                  <c:pt idx="5">
                    <c:v>rural </c:v>
                  </c:pt>
                </c:lvl>
                <c:lvl>
                  <c:pt idx="0">
                    <c:v>Africa </c:v>
                  </c:pt>
                  <c:pt idx="3">
                    <c:v>World</c:v>
                  </c:pt>
                </c:lvl>
              </c:multiLvlStrCache>
            </c:multiLvlStrRef>
          </c:cat>
          <c:val>
            <c:numRef>
              <c:f>'ICT data'!$C$7:$H$7</c:f>
              <c:numCache>
                <c:formatCode>_-* #,##0.0_-;\-* #,##0.0_-;_-* "-"??_-;_-@_-</c:formatCode>
                <c:ptCount val="6"/>
                <c:pt idx="0">
                  <c:v>7.7</c:v>
                </c:pt>
                <c:pt idx="1">
                  <c:v>17</c:v>
                </c:pt>
                <c:pt idx="2">
                  <c:v>2.2000000000000002</c:v>
                </c:pt>
                <c:pt idx="3">
                  <c:v>47.1</c:v>
                </c:pt>
                <c:pt idx="4">
                  <c:v>63.4</c:v>
                </c:pt>
                <c:pt idx="5">
                  <c:v>25.3</c:v>
                </c:pt>
              </c:numCache>
            </c:numRef>
          </c:val>
          <c:extLst>
            <c:ext xmlns:c16="http://schemas.microsoft.com/office/drawing/2014/chart" uri="{C3380CC4-5D6E-409C-BE32-E72D297353CC}">
              <c16:uniqueId val="{00000002-6615-4F46-8417-C1C268FBCDB5}"/>
            </c:ext>
          </c:extLst>
        </c:ser>
        <c:ser>
          <c:idx val="3"/>
          <c:order val="3"/>
          <c:tx>
            <c:strRef>
              <c:f>'ICT data'!$B$8</c:f>
              <c:strCache>
                <c:ptCount val="1"/>
                <c:pt idx="0">
                  <c:v>Percentage of households with access to the Internet, by urban/rural area</c:v>
                </c:pt>
              </c:strCache>
            </c:strRef>
          </c:tx>
          <c:spPr>
            <a:solidFill>
              <a:schemeClr val="accent4"/>
            </a:solidFill>
            <a:ln>
              <a:noFill/>
            </a:ln>
            <a:effectLst/>
          </c:spPr>
          <c:invertIfNegative val="0"/>
          <c:cat>
            <c:multiLvlStrRef>
              <c:f>'ICT data'!$C$3:$H$4</c:f>
              <c:multiLvlStrCache>
                <c:ptCount val="6"/>
                <c:lvl>
                  <c:pt idx="0">
                    <c:v>Aggregate</c:v>
                  </c:pt>
                  <c:pt idx="1">
                    <c:v>Urban</c:v>
                  </c:pt>
                  <c:pt idx="2">
                    <c:v>Rural</c:v>
                  </c:pt>
                  <c:pt idx="3">
                    <c:v>Aggregate</c:v>
                  </c:pt>
                  <c:pt idx="4">
                    <c:v>Urban</c:v>
                  </c:pt>
                  <c:pt idx="5">
                    <c:v>rural </c:v>
                  </c:pt>
                </c:lvl>
                <c:lvl>
                  <c:pt idx="0">
                    <c:v>Africa </c:v>
                  </c:pt>
                  <c:pt idx="3">
                    <c:v>World</c:v>
                  </c:pt>
                </c:lvl>
              </c:multiLvlStrCache>
            </c:multiLvlStrRef>
          </c:cat>
          <c:val>
            <c:numRef>
              <c:f>'ICT data'!$C$8:$H$8</c:f>
              <c:numCache>
                <c:formatCode>_-* #,##0.0_-;\-* #,##0.0_-;_-* "-"??_-;_-@_-</c:formatCode>
                <c:ptCount val="6"/>
                <c:pt idx="0">
                  <c:v>14.3</c:v>
                </c:pt>
                <c:pt idx="1">
                  <c:v>28</c:v>
                </c:pt>
                <c:pt idx="2">
                  <c:v>6.3</c:v>
                </c:pt>
                <c:pt idx="3">
                  <c:v>57.4</c:v>
                </c:pt>
                <c:pt idx="4">
                  <c:v>72</c:v>
                </c:pt>
                <c:pt idx="5">
                  <c:v>37.700000000000003</c:v>
                </c:pt>
              </c:numCache>
            </c:numRef>
          </c:val>
          <c:extLst>
            <c:ext xmlns:c16="http://schemas.microsoft.com/office/drawing/2014/chart" uri="{C3380CC4-5D6E-409C-BE32-E72D297353CC}">
              <c16:uniqueId val="{00000003-6615-4F46-8417-C1C268FBCDB5}"/>
            </c:ext>
          </c:extLst>
        </c:ser>
        <c:dLbls>
          <c:showLegendKey val="0"/>
          <c:showVal val="0"/>
          <c:showCatName val="0"/>
          <c:showSerName val="0"/>
          <c:showPercent val="0"/>
          <c:showBubbleSize val="0"/>
        </c:dLbls>
        <c:gapWidth val="219"/>
        <c:overlap val="-27"/>
        <c:axId val="723963976"/>
        <c:axId val="723966928"/>
      </c:barChart>
      <c:catAx>
        <c:axId val="723963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CH"/>
          </a:p>
        </c:txPr>
        <c:crossAx val="723966928"/>
        <c:crosses val="autoZero"/>
        <c:auto val="1"/>
        <c:lblAlgn val="ctr"/>
        <c:lblOffset val="100"/>
        <c:noMultiLvlLbl val="0"/>
      </c:catAx>
      <c:valAx>
        <c:axId val="723966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723963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CH"/>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sz="1200" b="1" i="0" cap="all" baseline="0">
                <a:effectLst/>
              </a:rPr>
              <a:t>(a) GAMBIA, 2003-2015</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CH"/>
        </a:p>
      </c:txPr>
    </c:title>
    <c:autoTitleDeleted val="0"/>
    <c:plotArea>
      <c:layout/>
      <c:scatterChart>
        <c:scatterStyle val="smoothMarker"/>
        <c:varyColors val="0"/>
        <c:ser>
          <c:idx val="0"/>
          <c:order val="0"/>
          <c:tx>
            <c:v>Growth Incidence Curve</c:v>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xVal>
            <c:numRef>
              <c:f>'Figure 5'!$G$3:$P$3</c:f>
              <c:numCache>
                <c:formatCode>0%</c:formatCode>
                <c:ptCount val="10"/>
                <c:pt idx="0">
                  <c:v>0.05</c:v>
                </c:pt>
                <c:pt idx="1">
                  <c:v>0.15</c:v>
                </c:pt>
                <c:pt idx="2">
                  <c:v>0.25</c:v>
                </c:pt>
                <c:pt idx="3">
                  <c:v>0.35</c:v>
                </c:pt>
                <c:pt idx="4">
                  <c:v>0.45</c:v>
                </c:pt>
                <c:pt idx="5">
                  <c:v>0.55000000000000004</c:v>
                </c:pt>
                <c:pt idx="6">
                  <c:v>0.65</c:v>
                </c:pt>
                <c:pt idx="7">
                  <c:v>0.75</c:v>
                </c:pt>
                <c:pt idx="8">
                  <c:v>0.85</c:v>
                </c:pt>
                <c:pt idx="9">
                  <c:v>0.95</c:v>
                </c:pt>
              </c:numCache>
            </c:numRef>
          </c:xVal>
          <c:yVal>
            <c:numRef>
              <c:f>'Figure 5'!$G$6:$P$6</c:f>
              <c:numCache>
                <c:formatCode>General</c:formatCode>
                <c:ptCount val="10"/>
                <c:pt idx="0">
                  <c:v>8.2693052291870117</c:v>
                </c:pt>
                <c:pt idx="1">
                  <c:v>7.0616788864135742</c:v>
                </c:pt>
                <c:pt idx="2">
                  <c:v>6.4145746231079102</c:v>
                </c:pt>
                <c:pt idx="3">
                  <c:v>6.0273919105529785</c:v>
                </c:pt>
                <c:pt idx="4">
                  <c:v>5.4748220443725586</c:v>
                </c:pt>
                <c:pt idx="5">
                  <c:v>5.1176900863647461</c:v>
                </c:pt>
                <c:pt idx="6">
                  <c:v>4.4092473983764648</c:v>
                </c:pt>
                <c:pt idx="7">
                  <c:v>3.8647665977478027</c:v>
                </c:pt>
                <c:pt idx="8">
                  <c:v>3.0765957832336426</c:v>
                </c:pt>
                <c:pt idx="9">
                  <c:v>1.5517487525939941</c:v>
                </c:pt>
              </c:numCache>
            </c:numRef>
          </c:yVal>
          <c:smooth val="1"/>
          <c:extLst>
            <c:ext xmlns:c16="http://schemas.microsoft.com/office/drawing/2014/chart" uri="{C3380CC4-5D6E-409C-BE32-E72D297353CC}">
              <c16:uniqueId val="{00000000-37DE-4BE5-BFDA-85C3F210CFEE}"/>
            </c:ext>
          </c:extLst>
        </c:ser>
        <c:ser>
          <c:idx val="1"/>
          <c:order val="1"/>
          <c:tx>
            <c:v>Average Growth Rate</c:v>
          </c:tx>
          <c:spPr>
            <a:ln w="22225" cap="rnd">
              <a:solidFill>
                <a:schemeClr val="accent2"/>
              </a:solidFill>
              <a:round/>
            </a:ln>
            <a:effectLst/>
          </c:spPr>
          <c:marker>
            <c:symbol val="none"/>
          </c:marker>
          <c:xVal>
            <c:numRef>
              <c:f>'Figure 5'!$G$4:$H$4</c:f>
              <c:numCache>
                <c:formatCode>General</c:formatCode>
                <c:ptCount val="2"/>
                <c:pt idx="0">
                  <c:v>0</c:v>
                </c:pt>
                <c:pt idx="1">
                  <c:v>1</c:v>
                </c:pt>
              </c:numCache>
            </c:numRef>
          </c:xVal>
          <c:yVal>
            <c:numRef>
              <c:f>'Figure 5'!$G$7:$H$7</c:f>
              <c:numCache>
                <c:formatCode>General</c:formatCode>
                <c:ptCount val="2"/>
                <c:pt idx="0">
                  <c:v>3.6802165508270264</c:v>
                </c:pt>
                <c:pt idx="1">
                  <c:v>3.6802165508270264</c:v>
                </c:pt>
              </c:numCache>
            </c:numRef>
          </c:yVal>
          <c:smooth val="1"/>
          <c:extLst>
            <c:ext xmlns:c16="http://schemas.microsoft.com/office/drawing/2014/chart" uri="{C3380CC4-5D6E-409C-BE32-E72D297353CC}">
              <c16:uniqueId val="{00000001-37DE-4BE5-BFDA-85C3F210CFEE}"/>
            </c:ext>
          </c:extLst>
        </c:ser>
        <c:ser>
          <c:idx val="2"/>
          <c:order val="2"/>
          <c:tx>
            <c:v>Poverty headcount in 2003</c:v>
          </c:tx>
          <c:spPr>
            <a:ln w="22225" cap="rnd">
              <a:solidFill>
                <a:schemeClr val="accent3"/>
              </a:solidFill>
              <a:round/>
            </a:ln>
            <a:effectLst/>
          </c:spPr>
          <c:marker>
            <c:symbol val="none"/>
          </c:marker>
          <c:xVal>
            <c:numRef>
              <c:f>'Figure 5'!$K$9:$K$10</c:f>
              <c:numCache>
                <c:formatCode>General</c:formatCode>
                <c:ptCount val="2"/>
                <c:pt idx="0">
                  <c:v>0.46139999999999998</c:v>
                </c:pt>
                <c:pt idx="1">
                  <c:v>0.46139999999999998</c:v>
                </c:pt>
              </c:numCache>
            </c:numRef>
          </c:xVal>
          <c:yVal>
            <c:numRef>
              <c:f>'Figure 5'!$J$9:$J$10</c:f>
              <c:numCache>
                <c:formatCode>General</c:formatCode>
                <c:ptCount val="2"/>
                <c:pt idx="0">
                  <c:v>0</c:v>
                </c:pt>
                <c:pt idx="1">
                  <c:v>10</c:v>
                </c:pt>
              </c:numCache>
            </c:numRef>
          </c:yVal>
          <c:smooth val="1"/>
          <c:extLst>
            <c:ext xmlns:c16="http://schemas.microsoft.com/office/drawing/2014/chart" uri="{C3380CC4-5D6E-409C-BE32-E72D297353CC}">
              <c16:uniqueId val="{00000002-37DE-4BE5-BFDA-85C3F210CFEE}"/>
            </c:ext>
          </c:extLst>
        </c:ser>
        <c:ser>
          <c:idx val="3"/>
          <c:order val="3"/>
          <c:tx>
            <c:v>Poverty headcount in 2015</c:v>
          </c:tx>
          <c:spPr>
            <a:ln w="22225" cap="rnd">
              <a:solidFill>
                <a:schemeClr val="accent4"/>
              </a:solidFill>
              <a:round/>
            </a:ln>
            <a:effectLst/>
          </c:spPr>
          <c:marker>
            <c:symbol val="none"/>
          </c:marker>
          <c:xVal>
            <c:numRef>
              <c:f>'Figure 5'!$L$9:$L$10</c:f>
              <c:numCache>
                <c:formatCode>General</c:formatCode>
                <c:ptCount val="2"/>
                <c:pt idx="0">
                  <c:v>0.10299999999999999</c:v>
                </c:pt>
                <c:pt idx="1">
                  <c:v>0.10299999999999999</c:v>
                </c:pt>
              </c:numCache>
            </c:numRef>
          </c:xVal>
          <c:yVal>
            <c:numRef>
              <c:f>'Figure 5'!$J$9:$J$10</c:f>
              <c:numCache>
                <c:formatCode>General</c:formatCode>
                <c:ptCount val="2"/>
                <c:pt idx="0">
                  <c:v>0</c:v>
                </c:pt>
                <c:pt idx="1">
                  <c:v>10</c:v>
                </c:pt>
              </c:numCache>
            </c:numRef>
          </c:yVal>
          <c:smooth val="1"/>
          <c:extLst>
            <c:ext xmlns:c16="http://schemas.microsoft.com/office/drawing/2014/chart" uri="{C3380CC4-5D6E-409C-BE32-E72D297353CC}">
              <c16:uniqueId val="{00000003-37DE-4BE5-BFDA-85C3F210CFEE}"/>
            </c:ext>
          </c:extLst>
        </c:ser>
        <c:ser>
          <c:idx val="4"/>
          <c:order val="4"/>
          <c:tx>
            <c:v>Pro-poor growth rate</c:v>
          </c:tx>
          <c:spPr>
            <a:ln w="22225" cap="rnd">
              <a:solidFill>
                <a:schemeClr val="accent5"/>
              </a:solidFill>
              <a:round/>
            </a:ln>
            <a:effectLst/>
          </c:spPr>
          <c:marker>
            <c:symbol val="star"/>
            <c:size val="6"/>
            <c:spPr>
              <a:noFill/>
              <a:ln w="9525">
                <a:solidFill>
                  <a:schemeClr val="accent5"/>
                </a:solidFill>
                <a:round/>
              </a:ln>
              <a:effectLst/>
            </c:spPr>
          </c:marker>
          <c:xVal>
            <c:numRef>
              <c:f>'Figure 5'!$G$9:$H$9</c:f>
              <c:numCache>
                <c:formatCode>General</c:formatCode>
                <c:ptCount val="2"/>
                <c:pt idx="0">
                  <c:v>0</c:v>
                </c:pt>
                <c:pt idx="1">
                  <c:v>0.46139999999999998</c:v>
                </c:pt>
              </c:numCache>
            </c:numRef>
          </c:xVal>
          <c:yVal>
            <c:numRef>
              <c:f>'Figure 5'!$G$10:$H$10</c:f>
              <c:numCache>
                <c:formatCode>General</c:formatCode>
                <c:ptCount val="2"/>
                <c:pt idx="0">
                  <c:v>6.747830867767334</c:v>
                </c:pt>
                <c:pt idx="1">
                  <c:v>6.747830867767334</c:v>
                </c:pt>
              </c:numCache>
            </c:numRef>
          </c:yVal>
          <c:smooth val="1"/>
          <c:extLst>
            <c:ext xmlns:c16="http://schemas.microsoft.com/office/drawing/2014/chart" uri="{C3380CC4-5D6E-409C-BE32-E72D297353CC}">
              <c16:uniqueId val="{00000004-37DE-4BE5-BFDA-85C3F210CFEE}"/>
            </c:ext>
          </c:extLst>
        </c:ser>
        <c:dLbls>
          <c:showLegendKey val="0"/>
          <c:showVal val="0"/>
          <c:showCatName val="0"/>
          <c:showSerName val="0"/>
          <c:showPercent val="0"/>
          <c:showBubbleSize val="0"/>
        </c:dLbls>
        <c:axId val="724970560"/>
        <c:axId val="724976792"/>
      </c:scatterChart>
      <c:valAx>
        <c:axId val="724970560"/>
        <c:scaling>
          <c:orientation val="minMax"/>
          <c:max val="1"/>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deciles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CH"/>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en-CH"/>
          </a:p>
        </c:txPr>
        <c:crossAx val="724976792"/>
        <c:crosses val="autoZero"/>
        <c:crossBetween val="midCat"/>
        <c:majorUnit val="0.1"/>
      </c:valAx>
      <c:valAx>
        <c:axId val="724976792"/>
        <c:scaling>
          <c:orientation val="minMax"/>
          <c:max val="1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600" b="0" i="0" cap="all" baseline="0">
                    <a:effectLst/>
                  </a:rPr>
                  <a:t>Average annual growth </a:t>
                </a:r>
                <a:endParaRPr lang="en-US" sz="600">
                  <a:effectLst/>
                </a:endParaRP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724970560"/>
        <c:crosses val="autoZero"/>
        <c:crossBetween val="midCat"/>
      </c:valAx>
      <c:spPr>
        <a:noFill/>
        <a:ln>
          <a:noFill/>
        </a:ln>
        <a:effectLst/>
      </c:spPr>
    </c:plotArea>
    <c:legend>
      <c:legendPos val="b"/>
      <c:layout>
        <c:manualLayout>
          <c:xMode val="edge"/>
          <c:yMode val="edge"/>
          <c:x val="3.1504912410424218E-2"/>
          <c:y val="0.75849820919624311"/>
          <c:w val="0.90702014520912155"/>
          <c:h val="0.215209065124528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sz="1200" b="1" i="0" cap="all" baseline="0">
                <a:effectLst/>
              </a:rPr>
              <a:t>(A) BURUNDI, 2006-2014</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CH"/>
        </a:p>
      </c:txPr>
    </c:title>
    <c:autoTitleDeleted val="0"/>
    <c:plotArea>
      <c:layout/>
      <c:scatterChart>
        <c:scatterStyle val="smoothMarker"/>
        <c:varyColors val="0"/>
        <c:ser>
          <c:idx val="0"/>
          <c:order val="0"/>
          <c:tx>
            <c:v>Growth Incidence Curve</c:v>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xVal>
            <c:numRef>
              <c:f>'Figure 6'!$G$3:$P$3</c:f>
              <c:numCache>
                <c:formatCode>0%</c:formatCode>
                <c:ptCount val="10"/>
                <c:pt idx="0">
                  <c:v>0.05</c:v>
                </c:pt>
                <c:pt idx="1">
                  <c:v>0.15</c:v>
                </c:pt>
                <c:pt idx="2">
                  <c:v>0.25</c:v>
                </c:pt>
                <c:pt idx="3">
                  <c:v>0.35</c:v>
                </c:pt>
                <c:pt idx="4">
                  <c:v>0.45</c:v>
                </c:pt>
                <c:pt idx="5">
                  <c:v>0.55000000000000004</c:v>
                </c:pt>
                <c:pt idx="6">
                  <c:v>0.65</c:v>
                </c:pt>
                <c:pt idx="7">
                  <c:v>0.75</c:v>
                </c:pt>
                <c:pt idx="8">
                  <c:v>0.85</c:v>
                </c:pt>
                <c:pt idx="9">
                  <c:v>0.95</c:v>
                </c:pt>
              </c:numCache>
            </c:numRef>
          </c:xVal>
          <c:yVal>
            <c:numRef>
              <c:f>'Figure 6'!$G$7:$P$7</c:f>
              <c:numCache>
                <c:formatCode>General</c:formatCode>
                <c:ptCount val="10"/>
                <c:pt idx="0">
                  <c:v>-2.9898409843444824</c:v>
                </c:pt>
                <c:pt idx="1">
                  <c:v>-0.61761248111724854</c:v>
                </c:pt>
                <c:pt idx="2">
                  <c:v>0.29518613219261169</c:v>
                </c:pt>
                <c:pt idx="3">
                  <c:v>0.90502119064331055</c:v>
                </c:pt>
                <c:pt idx="4">
                  <c:v>1.287645697593689</c:v>
                </c:pt>
                <c:pt idx="5">
                  <c:v>1.4120180606842041</c:v>
                </c:pt>
                <c:pt idx="6">
                  <c:v>1.4727475643157959</c:v>
                </c:pt>
                <c:pt idx="7">
                  <c:v>1.6474826335906982</c:v>
                </c:pt>
                <c:pt idx="8">
                  <c:v>1.9844191074371338</c:v>
                </c:pt>
                <c:pt idx="9">
                  <c:v>2.9710867404937744</c:v>
                </c:pt>
              </c:numCache>
            </c:numRef>
          </c:yVal>
          <c:smooth val="1"/>
          <c:extLst>
            <c:ext xmlns:c16="http://schemas.microsoft.com/office/drawing/2014/chart" uri="{C3380CC4-5D6E-409C-BE32-E72D297353CC}">
              <c16:uniqueId val="{00000000-618B-41F8-B9B3-781BDB329873}"/>
            </c:ext>
          </c:extLst>
        </c:ser>
        <c:ser>
          <c:idx val="1"/>
          <c:order val="1"/>
          <c:tx>
            <c:v>Average Growth Rate</c:v>
          </c:tx>
          <c:spPr>
            <a:ln w="22225" cap="rnd">
              <a:solidFill>
                <a:schemeClr val="accent2"/>
              </a:solidFill>
              <a:round/>
            </a:ln>
            <a:effectLst/>
          </c:spPr>
          <c:marker>
            <c:symbol val="none"/>
          </c:marker>
          <c:xVal>
            <c:numRef>
              <c:f>'Figure 6'!$G$4:$H$4</c:f>
              <c:numCache>
                <c:formatCode>General</c:formatCode>
                <c:ptCount val="2"/>
                <c:pt idx="0">
                  <c:v>0</c:v>
                </c:pt>
                <c:pt idx="1">
                  <c:v>1</c:v>
                </c:pt>
              </c:numCache>
            </c:numRef>
          </c:xVal>
          <c:yVal>
            <c:numRef>
              <c:f>'Figure 6'!$G$8:$H$8</c:f>
              <c:numCache>
                <c:formatCode>General</c:formatCode>
                <c:ptCount val="2"/>
                <c:pt idx="0">
                  <c:v>1.6474833488464355</c:v>
                </c:pt>
                <c:pt idx="1">
                  <c:v>1.6474833488464355</c:v>
                </c:pt>
              </c:numCache>
            </c:numRef>
          </c:yVal>
          <c:smooth val="1"/>
          <c:extLst>
            <c:ext xmlns:c16="http://schemas.microsoft.com/office/drawing/2014/chart" uri="{C3380CC4-5D6E-409C-BE32-E72D297353CC}">
              <c16:uniqueId val="{00000001-618B-41F8-B9B3-781BDB329873}"/>
            </c:ext>
          </c:extLst>
        </c:ser>
        <c:ser>
          <c:idx val="2"/>
          <c:order val="2"/>
          <c:tx>
            <c:v>Poverty headcount in 2006</c:v>
          </c:tx>
          <c:spPr>
            <a:ln w="22225" cap="rnd">
              <a:solidFill>
                <a:schemeClr val="accent3"/>
              </a:solidFill>
              <a:round/>
            </a:ln>
            <a:effectLst/>
          </c:spPr>
          <c:marker>
            <c:symbol val="none"/>
          </c:marker>
          <c:xVal>
            <c:numRef>
              <c:f>'Figure 6'!$K$10:$K$11</c:f>
              <c:numCache>
                <c:formatCode>General</c:formatCode>
                <c:ptCount val="2"/>
                <c:pt idx="0">
                  <c:v>0.78600000000000003</c:v>
                </c:pt>
                <c:pt idx="1">
                  <c:v>0.78600000000000003</c:v>
                </c:pt>
              </c:numCache>
            </c:numRef>
          </c:xVal>
          <c:yVal>
            <c:numRef>
              <c:f>'Figure 6'!$J$10:$J$11</c:f>
              <c:numCache>
                <c:formatCode>General</c:formatCode>
                <c:ptCount val="2"/>
                <c:pt idx="0">
                  <c:v>-4</c:v>
                </c:pt>
                <c:pt idx="1">
                  <c:v>4</c:v>
                </c:pt>
              </c:numCache>
            </c:numRef>
          </c:yVal>
          <c:smooth val="1"/>
          <c:extLst>
            <c:ext xmlns:c16="http://schemas.microsoft.com/office/drawing/2014/chart" uri="{C3380CC4-5D6E-409C-BE32-E72D297353CC}">
              <c16:uniqueId val="{00000002-618B-41F8-B9B3-781BDB329873}"/>
            </c:ext>
          </c:extLst>
        </c:ser>
        <c:ser>
          <c:idx val="3"/>
          <c:order val="3"/>
          <c:tx>
            <c:v>Poverty headcount in 2014</c:v>
          </c:tx>
          <c:spPr>
            <a:ln w="22225" cap="rnd">
              <a:solidFill>
                <a:schemeClr val="accent4"/>
              </a:solidFill>
              <a:round/>
            </a:ln>
            <a:effectLst/>
          </c:spPr>
          <c:marker>
            <c:symbol val="none"/>
          </c:marker>
          <c:xVal>
            <c:numRef>
              <c:f>'Figure 6'!$L$10:$L$11</c:f>
              <c:numCache>
                <c:formatCode>General</c:formatCode>
                <c:ptCount val="2"/>
                <c:pt idx="0">
                  <c:v>0.72799999999999998</c:v>
                </c:pt>
                <c:pt idx="1">
                  <c:v>0.72799999999999998</c:v>
                </c:pt>
              </c:numCache>
            </c:numRef>
          </c:xVal>
          <c:yVal>
            <c:numRef>
              <c:f>'Figure 6'!$J$10:$J$11</c:f>
              <c:numCache>
                <c:formatCode>General</c:formatCode>
                <c:ptCount val="2"/>
                <c:pt idx="0">
                  <c:v>-4</c:v>
                </c:pt>
                <c:pt idx="1">
                  <c:v>4</c:v>
                </c:pt>
              </c:numCache>
            </c:numRef>
          </c:yVal>
          <c:smooth val="1"/>
          <c:extLst>
            <c:ext xmlns:c16="http://schemas.microsoft.com/office/drawing/2014/chart" uri="{C3380CC4-5D6E-409C-BE32-E72D297353CC}">
              <c16:uniqueId val="{00000003-618B-41F8-B9B3-781BDB329873}"/>
            </c:ext>
          </c:extLst>
        </c:ser>
        <c:ser>
          <c:idx val="4"/>
          <c:order val="4"/>
          <c:tx>
            <c:v>Pro-poor Growth Rate</c:v>
          </c:tx>
          <c:spPr>
            <a:ln w="22225" cap="rnd">
              <a:solidFill>
                <a:schemeClr val="accent5"/>
              </a:solidFill>
              <a:round/>
            </a:ln>
            <a:effectLst/>
          </c:spPr>
          <c:marker>
            <c:symbol val="star"/>
            <c:size val="6"/>
            <c:spPr>
              <a:noFill/>
              <a:ln w="9525">
                <a:solidFill>
                  <a:schemeClr val="accent5"/>
                </a:solidFill>
                <a:round/>
              </a:ln>
              <a:effectLst/>
            </c:spPr>
          </c:marker>
          <c:xVal>
            <c:numRef>
              <c:f>'Figure 6'!$G$10:$H$10</c:f>
              <c:numCache>
                <c:formatCode>General</c:formatCode>
                <c:ptCount val="2"/>
                <c:pt idx="0">
                  <c:v>0</c:v>
                </c:pt>
                <c:pt idx="1">
                  <c:v>0.78600000000000003</c:v>
                </c:pt>
              </c:numCache>
            </c:numRef>
          </c:xVal>
          <c:yVal>
            <c:numRef>
              <c:f>'Figure 6'!$G$11:$H$11</c:f>
              <c:numCache>
                <c:formatCode>General</c:formatCode>
                <c:ptCount val="2"/>
                <c:pt idx="0">
                  <c:v>0.40483468770980835</c:v>
                </c:pt>
                <c:pt idx="1">
                  <c:v>0.40483468770980835</c:v>
                </c:pt>
              </c:numCache>
            </c:numRef>
          </c:yVal>
          <c:smooth val="1"/>
          <c:extLst>
            <c:ext xmlns:c16="http://schemas.microsoft.com/office/drawing/2014/chart" uri="{C3380CC4-5D6E-409C-BE32-E72D297353CC}">
              <c16:uniqueId val="{00000004-618B-41F8-B9B3-781BDB329873}"/>
            </c:ext>
          </c:extLst>
        </c:ser>
        <c:dLbls>
          <c:showLegendKey val="0"/>
          <c:showVal val="0"/>
          <c:showCatName val="0"/>
          <c:showSerName val="0"/>
          <c:showPercent val="0"/>
          <c:showBubbleSize val="0"/>
        </c:dLbls>
        <c:axId val="842994976"/>
        <c:axId val="842994648"/>
      </c:scatterChart>
      <c:valAx>
        <c:axId val="842994976"/>
        <c:scaling>
          <c:orientation val="minMax"/>
          <c:max val="1"/>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deciles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CH"/>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en-CH"/>
          </a:p>
        </c:txPr>
        <c:crossAx val="842994648"/>
        <c:crosses val="autoZero"/>
        <c:crossBetween val="midCat"/>
        <c:majorUnit val="0.1"/>
      </c:valAx>
      <c:valAx>
        <c:axId val="842994648"/>
        <c:scaling>
          <c:orientation val="minMax"/>
          <c:max val="3"/>
          <c:min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600" b="0" i="0" cap="all" baseline="0">
                    <a:effectLst/>
                  </a:rPr>
                  <a:t>Average annual growth </a:t>
                </a:r>
                <a:endParaRPr lang="en-US" sz="600">
                  <a:effectLst/>
                </a:endParaRP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842994976"/>
        <c:crosses val="autoZero"/>
        <c:crossBetween val="midCat"/>
      </c:valAx>
      <c:spPr>
        <a:noFill/>
        <a:ln>
          <a:noFill/>
        </a:ln>
        <a:effectLst/>
      </c:spPr>
    </c:plotArea>
    <c:legend>
      <c:legendPos val="b"/>
      <c:layout>
        <c:manualLayout>
          <c:xMode val="edge"/>
          <c:yMode val="edge"/>
          <c:x val="0.12130270108641483"/>
          <c:y val="0.75506351706036745"/>
          <c:w val="0.744736369979069"/>
          <c:h val="0.218269816272965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sz="1200" b="1" i="0" cap="all" baseline="0">
                <a:effectLst/>
              </a:rPr>
              <a:t>(B) SOUTH AFRICA, 2001-2015</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CH"/>
        </a:p>
      </c:txPr>
    </c:title>
    <c:autoTitleDeleted val="0"/>
    <c:plotArea>
      <c:layout/>
      <c:scatterChart>
        <c:scatterStyle val="smoothMarker"/>
        <c:varyColors val="0"/>
        <c:ser>
          <c:idx val="0"/>
          <c:order val="0"/>
          <c:tx>
            <c:v>Growth Incidence Curve</c:v>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xVal>
            <c:numRef>
              <c:f>'Figure 6'!$G$3:$P$3</c:f>
              <c:numCache>
                <c:formatCode>0%</c:formatCode>
                <c:ptCount val="10"/>
                <c:pt idx="0">
                  <c:v>0.05</c:v>
                </c:pt>
                <c:pt idx="1">
                  <c:v>0.15</c:v>
                </c:pt>
                <c:pt idx="2">
                  <c:v>0.25</c:v>
                </c:pt>
                <c:pt idx="3">
                  <c:v>0.35</c:v>
                </c:pt>
                <c:pt idx="4">
                  <c:v>0.45</c:v>
                </c:pt>
                <c:pt idx="5">
                  <c:v>0.55000000000000004</c:v>
                </c:pt>
                <c:pt idx="6">
                  <c:v>0.65</c:v>
                </c:pt>
                <c:pt idx="7">
                  <c:v>0.75</c:v>
                </c:pt>
                <c:pt idx="8">
                  <c:v>0.85</c:v>
                </c:pt>
                <c:pt idx="9">
                  <c:v>0.95</c:v>
                </c:pt>
              </c:numCache>
            </c:numRef>
          </c:xVal>
          <c:yVal>
            <c:numRef>
              <c:f>'Figure 6'!$G$13:$P$13</c:f>
              <c:numCache>
                <c:formatCode>General</c:formatCode>
                <c:ptCount val="10"/>
                <c:pt idx="0">
                  <c:v>1.6110450029373169</c:v>
                </c:pt>
                <c:pt idx="1">
                  <c:v>3.3176171779632568</c:v>
                </c:pt>
                <c:pt idx="2">
                  <c:v>3.4400730133056641</c:v>
                </c:pt>
                <c:pt idx="3">
                  <c:v>3.3281817436218262</c:v>
                </c:pt>
                <c:pt idx="4">
                  <c:v>3.1337630748748779</c:v>
                </c:pt>
                <c:pt idx="5">
                  <c:v>3.0943629741668701</c:v>
                </c:pt>
                <c:pt idx="6">
                  <c:v>3.2961900234222412</c:v>
                </c:pt>
                <c:pt idx="7">
                  <c:v>3.7460837364196777</c:v>
                </c:pt>
                <c:pt idx="8">
                  <c:v>4.5345726013183594</c:v>
                </c:pt>
                <c:pt idx="9">
                  <c:v>5.4150962829589844</c:v>
                </c:pt>
              </c:numCache>
            </c:numRef>
          </c:yVal>
          <c:smooth val="1"/>
          <c:extLst>
            <c:ext xmlns:c16="http://schemas.microsoft.com/office/drawing/2014/chart" uri="{C3380CC4-5D6E-409C-BE32-E72D297353CC}">
              <c16:uniqueId val="{00000000-A4D2-4A48-ADDA-AC6E934198E2}"/>
            </c:ext>
          </c:extLst>
        </c:ser>
        <c:ser>
          <c:idx val="1"/>
          <c:order val="1"/>
          <c:tx>
            <c:v>Average Growth Rate</c:v>
          </c:tx>
          <c:spPr>
            <a:ln w="22225" cap="rnd">
              <a:solidFill>
                <a:schemeClr val="accent2"/>
              </a:solidFill>
              <a:round/>
            </a:ln>
            <a:effectLst/>
          </c:spPr>
          <c:marker>
            <c:symbol val="none"/>
          </c:marker>
          <c:xVal>
            <c:numRef>
              <c:f>'Figure 6'!$G$4:$H$4</c:f>
              <c:numCache>
                <c:formatCode>General</c:formatCode>
                <c:ptCount val="2"/>
                <c:pt idx="0">
                  <c:v>0</c:v>
                </c:pt>
                <c:pt idx="1">
                  <c:v>1</c:v>
                </c:pt>
              </c:numCache>
            </c:numRef>
          </c:xVal>
          <c:yVal>
            <c:numRef>
              <c:f>'Figure 6'!$G$14:$H$14</c:f>
              <c:numCache>
                <c:formatCode>General</c:formatCode>
                <c:ptCount val="2"/>
                <c:pt idx="0">
                  <c:v>4.5387868881225586</c:v>
                </c:pt>
                <c:pt idx="1">
                  <c:v>4.5387868881225586</c:v>
                </c:pt>
              </c:numCache>
            </c:numRef>
          </c:yVal>
          <c:smooth val="1"/>
          <c:extLst>
            <c:ext xmlns:c16="http://schemas.microsoft.com/office/drawing/2014/chart" uri="{C3380CC4-5D6E-409C-BE32-E72D297353CC}">
              <c16:uniqueId val="{00000001-A4D2-4A48-ADDA-AC6E934198E2}"/>
            </c:ext>
          </c:extLst>
        </c:ser>
        <c:ser>
          <c:idx val="2"/>
          <c:order val="2"/>
          <c:tx>
            <c:v>Poverty headcount in 2001</c:v>
          </c:tx>
          <c:spPr>
            <a:ln w="22225" cap="rnd">
              <a:solidFill>
                <a:schemeClr val="accent3"/>
              </a:solidFill>
              <a:round/>
            </a:ln>
            <a:effectLst/>
          </c:spPr>
          <c:marker>
            <c:symbol val="none"/>
          </c:marker>
          <c:xVal>
            <c:numRef>
              <c:f>'Figure 6'!$K$16:$K$17</c:f>
              <c:numCache>
                <c:formatCode>General</c:formatCode>
                <c:ptCount val="2"/>
                <c:pt idx="0">
                  <c:v>0.34770000000000001</c:v>
                </c:pt>
                <c:pt idx="1">
                  <c:v>0.34770000000000001</c:v>
                </c:pt>
              </c:numCache>
            </c:numRef>
          </c:xVal>
          <c:yVal>
            <c:numRef>
              <c:f>'Figure 6'!$J$16:$J$17</c:f>
              <c:numCache>
                <c:formatCode>General</c:formatCode>
                <c:ptCount val="2"/>
                <c:pt idx="0">
                  <c:v>0</c:v>
                </c:pt>
                <c:pt idx="1">
                  <c:v>6</c:v>
                </c:pt>
              </c:numCache>
            </c:numRef>
          </c:yVal>
          <c:smooth val="1"/>
          <c:extLst>
            <c:ext xmlns:c16="http://schemas.microsoft.com/office/drawing/2014/chart" uri="{C3380CC4-5D6E-409C-BE32-E72D297353CC}">
              <c16:uniqueId val="{00000002-A4D2-4A48-ADDA-AC6E934198E2}"/>
            </c:ext>
          </c:extLst>
        </c:ser>
        <c:ser>
          <c:idx val="3"/>
          <c:order val="3"/>
          <c:tx>
            <c:v>Poverty headcount in 2015</c:v>
          </c:tx>
          <c:spPr>
            <a:ln w="22225" cap="rnd">
              <a:solidFill>
                <a:schemeClr val="accent4"/>
              </a:solidFill>
              <a:round/>
            </a:ln>
            <a:effectLst/>
          </c:spPr>
          <c:marker>
            <c:symbol val="none"/>
          </c:marker>
          <c:xVal>
            <c:numRef>
              <c:f>'Figure 6'!$L$16:$L$17</c:f>
              <c:numCache>
                <c:formatCode>General</c:formatCode>
                <c:ptCount val="2"/>
                <c:pt idx="0">
                  <c:v>0.187</c:v>
                </c:pt>
                <c:pt idx="1">
                  <c:v>0.187</c:v>
                </c:pt>
              </c:numCache>
            </c:numRef>
          </c:xVal>
          <c:yVal>
            <c:numRef>
              <c:f>'Figure 6'!$J$16:$J$17</c:f>
              <c:numCache>
                <c:formatCode>General</c:formatCode>
                <c:ptCount val="2"/>
                <c:pt idx="0">
                  <c:v>0</c:v>
                </c:pt>
                <c:pt idx="1">
                  <c:v>6</c:v>
                </c:pt>
              </c:numCache>
            </c:numRef>
          </c:yVal>
          <c:smooth val="1"/>
          <c:extLst>
            <c:ext xmlns:c16="http://schemas.microsoft.com/office/drawing/2014/chart" uri="{C3380CC4-5D6E-409C-BE32-E72D297353CC}">
              <c16:uniqueId val="{00000003-A4D2-4A48-ADDA-AC6E934198E2}"/>
            </c:ext>
          </c:extLst>
        </c:ser>
        <c:ser>
          <c:idx val="4"/>
          <c:order val="4"/>
          <c:tx>
            <c:v>Pro-poor Growth Rate</c:v>
          </c:tx>
          <c:spPr>
            <a:ln w="22225" cap="rnd">
              <a:solidFill>
                <a:schemeClr val="accent5"/>
              </a:solidFill>
              <a:round/>
            </a:ln>
            <a:effectLst/>
          </c:spPr>
          <c:marker>
            <c:symbol val="star"/>
            <c:size val="6"/>
            <c:spPr>
              <a:noFill/>
              <a:ln w="9525">
                <a:solidFill>
                  <a:schemeClr val="accent5"/>
                </a:solidFill>
                <a:round/>
              </a:ln>
              <a:effectLst/>
            </c:spPr>
          </c:marker>
          <c:xVal>
            <c:numRef>
              <c:f>'Figure 6'!$G$16:$H$16</c:f>
              <c:numCache>
                <c:formatCode>General</c:formatCode>
                <c:ptCount val="2"/>
                <c:pt idx="0">
                  <c:v>0</c:v>
                </c:pt>
                <c:pt idx="1">
                  <c:v>0.34770000000000001</c:v>
                </c:pt>
              </c:numCache>
            </c:numRef>
          </c:xVal>
          <c:yVal>
            <c:numRef>
              <c:f>'Figure 6'!$G$17:$H$17</c:f>
              <c:numCache>
                <c:formatCode>General</c:formatCode>
                <c:ptCount val="2"/>
                <c:pt idx="0">
                  <c:v>2.8634676933288574</c:v>
                </c:pt>
                <c:pt idx="1">
                  <c:v>2.8634676933288574</c:v>
                </c:pt>
              </c:numCache>
            </c:numRef>
          </c:yVal>
          <c:smooth val="1"/>
          <c:extLst>
            <c:ext xmlns:c16="http://schemas.microsoft.com/office/drawing/2014/chart" uri="{C3380CC4-5D6E-409C-BE32-E72D297353CC}">
              <c16:uniqueId val="{00000004-A4D2-4A48-ADDA-AC6E934198E2}"/>
            </c:ext>
          </c:extLst>
        </c:ser>
        <c:dLbls>
          <c:showLegendKey val="0"/>
          <c:showVal val="0"/>
          <c:showCatName val="0"/>
          <c:showSerName val="0"/>
          <c:showPercent val="0"/>
          <c:showBubbleSize val="0"/>
        </c:dLbls>
        <c:axId val="724970560"/>
        <c:axId val="724976792"/>
      </c:scatterChart>
      <c:valAx>
        <c:axId val="724970560"/>
        <c:scaling>
          <c:orientation val="minMax"/>
          <c:max val="1"/>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deciles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CH"/>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en-CH"/>
          </a:p>
        </c:txPr>
        <c:crossAx val="724976792"/>
        <c:crosses val="autoZero"/>
        <c:crossBetween val="midCat"/>
        <c:majorUnit val="0.1"/>
      </c:valAx>
      <c:valAx>
        <c:axId val="724976792"/>
        <c:scaling>
          <c:orientation val="minMax"/>
          <c:max val="6"/>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600" b="0" i="0" cap="all" baseline="0">
                    <a:effectLst/>
                  </a:rPr>
                  <a:t>Average annual growth </a:t>
                </a:r>
                <a:endParaRPr lang="en-US" sz="600">
                  <a:effectLst/>
                </a:endParaRP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724970560"/>
        <c:crosses val="autoZero"/>
        <c:crossBetween val="midCat"/>
      </c:valAx>
      <c:spPr>
        <a:noFill/>
        <a:ln>
          <a:noFill/>
        </a:ln>
        <a:effectLst/>
      </c:spPr>
    </c:plotArea>
    <c:legend>
      <c:legendPos val="b"/>
      <c:layout>
        <c:manualLayout>
          <c:xMode val="edge"/>
          <c:yMode val="edge"/>
          <c:x val="0.11156946618395007"/>
          <c:y val="0.75506351706036745"/>
          <c:w val="0.73386663161793697"/>
          <c:h val="0.218269816272965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sz="1200" b="1" i="0" cap="all" baseline="0">
                <a:effectLst/>
              </a:rPr>
              <a:t>Growth incidence Curve of MAURITANIA from 2000 to 2014</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CH"/>
        </a:p>
      </c:txPr>
    </c:title>
    <c:autoTitleDeleted val="0"/>
    <c:plotArea>
      <c:layout/>
      <c:scatterChart>
        <c:scatterStyle val="smoothMarker"/>
        <c:varyColors val="0"/>
        <c:ser>
          <c:idx val="0"/>
          <c:order val="0"/>
          <c:tx>
            <c:v>GIC</c:v>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xVal>
            <c:strLit>
              <c:ptCount val="10"/>
            </c:strLit>
          </c:xVal>
          <c:yVal>
            <c:numLit>
              <c:formatCode>General</c:formatCode>
              <c:ptCount val="10"/>
            </c:numLit>
          </c:yVal>
          <c:smooth val="1"/>
          <c:extLst>
            <c:ext xmlns:c16="http://schemas.microsoft.com/office/drawing/2014/chart" uri="{C3380CC4-5D6E-409C-BE32-E72D297353CC}">
              <c16:uniqueId val="{00000000-2215-4EF3-B667-0375749F98D6}"/>
            </c:ext>
          </c:extLst>
        </c:ser>
        <c:ser>
          <c:idx val="1"/>
          <c:order val="1"/>
          <c:tx>
            <c:v>AGR</c:v>
          </c:tx>
          <c:spPr>
            <a:ln w="22225" cap="rnd">
              <a:solidFill>
                <a:schemeClr val="accent2"/>
              </a:solidFill>
              <a:round/>
            </a:ln>
            <a:effectLst/>
          </c:spPr>
          <c:marker>
            <c:symbol val="none"/>
          </c:marker>
          <c:xVal>
            <c:strLit>
              <c:ptCount val="2"/>
            </c:strLit>
          </c:xVal>
          <c:yVal>
            <c:numLit>
              <c:formatCode>General</c:formatCode>
              <c:ptCount val="2"/>
            </c:numLit>
          </c:yVal>
          <c:smooth val="1"/>
          <c:extLst>
            <c:ext xmlns:c16="http://schemas.microsoft.com/office/drawing/2014/chart" uri="{C3380CC4-5D6E-409C-BE32-E72D297353CC}">
              <c16:uniqueId val="{00000001-2215-4EF3-B667-0375749F98D6}"/>
            </c:ext>
          </c:extLst>
        </c:ser>
        <c:ser>
          <c:idx val="2"/>
          <c:order val="2"/>
          <c:tx>
            <c:v>P0 in 2000</c:v>
          </c:tx>
          <c:spPr>
            <a:ln w="22225" cap="rnd">
              <a:solidFill>
                <a:schemeClr val="accent3"/>
              </a:solidFill>
              <a:round/>
            </a:ln>
            <a:effectLst/>
          </c:spPr>
          <c:marker>
            <c:symbol val="none"/>
          </c:marker>
          <c:xVal>
            <c:strLit>
              <c:ptCount val="2"/>
            </c:strLit>
          </c:xVal>
          <c:yVal>
            <c:numLit>
              <c:formatCode>General</c:formatCode>
              <c:ptCount val="2"/>
            </c:numLit>
          </c:yVal>
          <c:smooth val="1"/>
          <c:extLst>
            <c:ext xmlns:c16="http://schemas.microsoft.com/office/drawing/2014/chart" uri="{C3380CC4-5D6E-409C-BE32-E72D297353CC}">
              <c16:uniqueId val="{00000002-2215-4EF3-B667-0375749F98D6}"/>
            </c:ext>
          </c:extLst>
        </c:ser>
        <c:ser>
          <c:idx val="3"/>
          <c:order val="3"/>
          <c:tx>
            <c:v>P0 in 2014</c:v>
          </c:tx>
          <c:spPr>
            <a:ln w="22225" cap="rnd">
              <a:solidFill>
                <a:schemeClr val="accent4"/>
              </a:solidFill>
              <a:round/>
            </a:ln>
            <a:effectLst/>
          </c:spPr>
          <c:marker>
            <c:symbol val="none"/>
          </c:marker>
          <c:xVal>
            <c:strLit>
              <c:ptCount val="2"/>
            </c:strLit>
          </c:xVal>
          <c:yVal>
            <c:numLit>
              <c:formatCode>General</c:formatCode>
              <c:ptCount val="2"/>
            </c:numLit>
          </c:yVal>
          <c:smooth val="1"/>
          <c:extLst>
            <c:ext xmlns:c16="http://schemas.microsoft.com/office/drawing/2014/chart" uri="{C3380CC4-5D6E-409C-BE32-E72D297353CC}">
              <c16:uniqueId val="{00000003-2215-4EF3-B667-0375749F98D6}"/>
            </c:ext>
          </c:extLst>
        </c:ser>
        <c:ser>
          <c:idx val="4"/>
          <c:order val="4"/>
          <c:tx>
            <c:v>PPGR</c:v>
          </c:tx>
          <c:spPr>
            <a:ln w="22225" cap="rnd">
              <a:solidFill>
                <a:schemeClr val="accent5"/>
              </a:solidFill>
              <a:round/>
            </a:ln>
            <a:effectLst/>
          </c:spPr>
          <c:marker>
            <c:symbol val="star"/>
            <c:size val="6"/>
            <c:spPr>
              <a:noFill/>
              <a:ln w="9525">
                <a:solidFill>
                  <a:schemeClr val="accent5"/>
                </a:solidFill>
                <a:round/>
              </a:ln>
              <a:effectLst/>
            </c:spPr>
          </c:marker>
          <c:xVal>
            <c:strLit>
              <c:ptCount val="2"/>
            </c:strLit>
          </c:xVal>
          <c:yVal>
            <c:numLit>
              <c:formatCode>General</c:formatCode>
              <c:ptCount val="2"/>
            </c:numLit>
          </c:yVal>
          <c:smooth val="1"/>
          <c:extLst>
            <c:ext xmlns:c16="http://schemas.microsoft.com/office/drawing/2014/chart" uri="{C3380CC4-5D6E-409C-BE32-E72D297353CC}">
              <c16:uniqueId val="{00000004-2215-4EF3-B667-0375749F98D6}"/>
            </c:ext>
          </c:extLst>
        </c:ser>
        <c:dLbls>
          <c:showLegendKey val="0"/>
          <c:showVal val="0"/>
          <c:showCatName val="0"/>
          <c:showSerName val="0"/>
          <c:showPercent val="0"/>
          <c:showBubbleSize val="0"/>
        </c:dLbls>
        <c:axId val="724970560"/>
        <c:axId val="724976792"/>
      </c:scatterChart>
      <c:valAx>
        <c:axId val="724970560"/>
        <c:scaling>
          <c:orientation val="minMax"/>
          <c:max val="1"/>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deciles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en-CH"/>
          </a:p>
        </c:txPr>
        <c:crossAx val="724976792"/>
        <c:crosses val="autoZero"/>
        <c:crossBetween val="midCat"/>
        <c:majorUnit val="0.1"/>
      </c:valAx>
      <c:valAx>
        <c:axId val="724976792"/>
        <c:scaling>
          <c:orientation val="minMax"/>
          <c:max val="3.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600" b="0" i="0" cap="all" baseline="0">
                    <a:effectLst/>
                  </a:rPr>
                  <a:t>Average annual growth in percent</a:t>
                </a:r>
                <a:endParaRPr lang="en-US" sz="600">
                  <a:effectLst/>
                </a:endParaRP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72497056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Growth Incidence Curve</c:v>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xVal>
            <c:numRef>
              <c:f>'Figure 7'!$G$3:$P$3</c:f>
              <c:numCache>
                <c:formatCode>0%</c:formatCode>
                <c:ptCount val="10"/>
                <c:pt idx="0">
                  <c:v>0.05</c:v>
                </c:pt>
                <c:pt idx="1">
                  <c:v>0.15</c:v>
                </c:pt>
                <c:pt idx="2">
                  <c:v>0.25</c:v>
                </c:pt>
                <c:pt idx="3">
                  <c:v>0.35</c:v>
                </c:pt>
                <c:pt idx="4">
                  <c:v>0.45</c:v>
                </c:pt>
                <c:pt idx="5">
                  <c:v>0.55000000000000004</c:v>
                </c:pt>
                <c:pt idx="6">
                  <c:v>0.65</c:v>
                </c:pt>
                <c:pt idx="7">
                  <c:v>0.75</c:v>
                </c:pt>
                <c:pt idx="8">
                  <c:v>0.85</c:v>
                </c:pt>
                <c:pt idx="9">
                  <c:v>0.95</c:v>
                </c:pt>
              </c:numCache>
            </c:numRef>
          </c:xVal>
          <c:yVal>
            <c:numRef>
              <c:f>'Figure 7'!$G$8:$P$8</c:f>
              <c:numCache>
                <c:formatCode>General</c:formatCode>
                <c:ptCount val="10"/>
                <c:pt idx="0">
                  <c:v>3.2321491241455078</c:v>
                </c:pt>
                <c:pt idx="1">
                  <c:v>1.6668181419372559</c:v>
                </c:pt>
                <c:pt idx="2">
                  <c:v>0.73940479755401611</c:v>
                </c:pt>
                <c:pt idx="3">
                  <c:v>-0.19768343865871429</c:v>
                </c:pt>
                <c:pt idx="4">
                  <c:v>-0.58328348398208618</c:v>
                </c:pt>
                <c:pt idx="5">
                  <c:v>-0.84187912940979004</c:v>
                </c:pt>
                <c:pt idx="6">
                  <c:v>-1.2766194343566895</c:v>
                </c:pt>
                <c:pt idx="7">
                  <c:v>-1.8351355791091919</c:v>
                </c:pt>
                <c:pt idx="8">
                  <c:v>-1.8998020887374878</c:v>
                </c:pt>
                <c:pt idx="9">
                  <c:v>0.32302841544151306</c:v>
                </c:pt>
              </c:numCache>
            </c:numRef>
          </c:yVal>
          <c:smooth val="1"/>
          <c:extLst>
            <c:ext xmlns:c16="http://schemas.microsoft.com/office/drawing/2014/chart" uri="{C3380CC4-5D6E-409C-BE32-E72D297353CC}">
              <c16:uniqueId val="{00000000-C6F9-4A47-B7A9-C130D91B7DBB}"/>
            </c:ext>
          </c:extLst>
        </c:ser>
        <c:ser>
          <c:idx val="1"/>
          <c:order val="1"/>
          <c:tx>
            <c:v>Average Growth Rate</c:v>
          </c:tx>
          <c:spPr>
            <a:ln w="22225" cap="rnd">
              <a:solidFill>
                <a:schemeClr val="accent2"/>
              </a:solidFill>
              <a:round/>
            </a:ln>
            <a:effectLst/>
          </c:spPr>
          <c:marker>
            <c:symbol val="none"/>
          </c:marker>
          <c:xVal>
            <c:numRef>
              <c:f>'Figure 7'!$G$4:$H$4</c:f>
              <c:numCache>
                <c:formatCode>General</c:formatCode>
                <c:ptCount val="2"/>
                <c:pt idx="0">
                  <c:v>0</c:v>
                </c:pt>
                <c:pt idx="1">
                  <c:v>1</c:v>
                </c:pt>
              </c:numCache>
            </c:numRef>
          </c:xVal>
          <c:yVal>
            <c:numRef>
              <c:f>'Figure 7'!$G$9:$H$9</c:f>
              <c:numCache>
                <c:formatCode>General</c:formatCode>
                <c:ptCount val="2"/>
                <c:pt idx="0">
                  <c:v>-0.4768984317779541</c:v>
                </c:pt>
                <c:pt idx="1">
                  <c:v>-0.4768984317779541</c:v>
                </c:pt>
              </c:numCache>
            </c:numRef>
          </c:yVal>
          <c:smooth val="1"/>
          <c:extLst>
            <c:ext xmlns:c16="http://schemas.microsoft.com/office/drawing/2014/chart" uri="{C3380CC4-5D6E-409C-BE32-E72D297353CC}">
              <c16:uniqueId val="{00000001-C6F9-4A47-B7A9-C130D91B7DBB}"/>
            </c:ext>
          </c:extLst>
        </c:ser>
        <c:ser>
          <c:idx val="2"/>
          <c:order val="2"/>
          <c:tx>
            <c:v>Poverty headcount in 2009</c:v>
          </c:tx>
          <c:spPr>
            <a:ln w="22225" cap="rnd">
              <a:solidFill>
                <a:schemeClr val="accent3"/>
              </a:solidFill>
              <a:round/>
            </a:ln>
            <a:effectLst/>
          </c:spPr>
          <c:marker>
            <c:symbol val="none"/>
          </c:marker>
          <c:xVal>
            <c:numRef>
              <c:f>'Figure 7'!$K$11:$K$12</c:f>
              <c:numCache>
                <c:formatCode>General</c:formatCode>
                <c:ptCount val="2"/>
                <c:pt idx="0">
                  <c:v>0.157</c:v>
                </c:pt>
                <c:pt idx="1">
                  <c:v>0.157</c:v>
                </c:pt>
              </c:numCache>
            </c:numRef>
          </c:xVal>
          <c:yVal>
            <c:numRef>
              <c:f>'Figure 7'!$J$11:$J$12</c:f>
              <c:numCache>
                <c:formatCode>General</c:formatCode>
                <c:ptCount val="2"/>
                <c:pt idx="0">
                  <c:v>-2</c:v>
                </c:pt>
                <c:pt idx="1">
                  <c:v>4</c:v>
                </c:pt>
              </c:numCache>
            </c:numRef>
          </c:yVal>
          <c:smooth val="1"/>
          <c:extLst>
            <c:ext xmlns:c16="http://schemas.microsoft.com/office/drawing/2014/chart" uri="{C3380CC4-5D6E-409C-BE32-E72D297353CC}">
              <c16:uniqueId val="{00000002-C6F9-4A47-B7A9-C130D91B7DBB}"/>
            </c:ext>
          </c:extLst>
        </c:ser>
        <c:ser>
          <c:idx val="3"/>
          <c:order val="3"/>
          <c:tx>
            <c:v>Poverty headcount in 2014</c:v>
          </c:tx>
          <c:spPr>
            <a:ln w="22225" cap="rnd">
              <a:solidFill>
                <a:schemeClr val="accent4"/>
              </a:solidFill>
              <a:round/>
            </a:ln>
            <a:effectLst/>
          </c:spPr>
          <c:marker>
            <c:symbol val="none"/>
          </c:marker>
          <c:xVal>
            <c:numRef>
              <c:f>'Figure 7'!$L$11:$L$12</c:f>
              <c:numCache>
                <c:formatCode>General</c:formatCode>
                <c:ptCount val="2"/>
                <c:pt idx="0">
                  <c:v>0.1216</c:v>
                </c:pt>
                <c:pt idx="1">
                  <c:v>0.1216</c:v>
                </c:pt>
              </c:numCache>
            </c:numRef>
          </c:xVal>
          <c:yVal>
            <c:numRef>
              <c:f>'Figure 7'!$J$11:$J$12</c:f>
              <c:numCache>
                <c:formatCode>General</c:formatCode>
                <c:ptCount val="2"/>
                <c:pt idx="0">
                  <c:v>-2</c:v>
                </c:pt>
                <c:pt idx="1">
                  <c:v>4</c:v>
                </c:pt>
              </c:numCache>
            </c:numRef>
          </c:yVal>
          <c:smooth val="1"/>
          <c:extLst>
            <c:ext xmlns:c16="http://schemas.microsoft.com/office/drawing/2014/chart" uri="{C3380CC4-5D6E-409C-BE32-E72D297353CC}">
              <c16:uniqueId val="{00000003-C6F9-4A47-B7A9-C130D91B7DBB}"/>
            </c:ext>
          </c:extLst>
        </c:ser>
        <c:ser>
          <c:idx val="4"/>
          <c:order val="4"/>
          <c:tx>
            <c:v>Pro-poor Growth Rate</c:v>
          </c:tx>
          <c:spPr>
            <a:ln w="22225" cap="rnd">
              <a:solidFill>
                <a:schemeClr val="accent5"/>
              </a:solidFill>
              <a:round/>
            </a:ln>
            <a:effectLst/>
          </c:spPr>
          <c:marker>
            <c:symbol val="star"/>
            <c:size val="6"/>
            <c:spPr>
              <a:noFill/>
              <a:ln w="9525">
                <a:solidFill>
                  <a:schemeClr val="accent5"/>
                </a:solidFill>
                <a:round/>
              </a:ln>
              <a:effectLst/>
            </c:spPr>
          </c:marker>
          <c:xVal>
            <c:numRef>
              <c:f>'Figure 7'!$G$11:$H$11</c:f>
              <c:numCache>
                <c:formatCode>General</c:formatCode>
                <c:ptCount val="2"/>
                <c:pt idx="0">
                  <c:v>0</c:v>
                </c:pt>
                <c:pt idx="1">
                  <c:v>0.16</c:v>
                </c:pt>
              </c:numCache>
            </c:numRef>
          </c:xVal>
          <c:yVal>
            <c:numRef>
              <c:f>'Figure 7'!$G$12:$H$12</c:f>
              <c:numCache>
                <c:formatCode>General</c:formatCode>
                <c:ptCount val="2"/>
                <c:pt idx="0">
                  <c:v>2.6638443470001221</c:v>
                </c:pt>
                <c:pt idx="1">
                  <c:v>2.6638443470001221</c:v>
                </c:pt>
              </c:numCache>
            </c:numRef>
          </c:yVal>
          <c:smooth val="1"/>
          <c:extLst>
            <c:ext xmlns:c16="http://schemas.microsoft.com/office/drawing/2014/chart" uri="{C3380CC4-5D6E-409C-BE32-E72D297353CC}">
              <c16:uniqueId val="{00000004-C6F9-4A47-B7A9-C130D91B7DBB}"/>
            </c:ext>
          </c:extLst>
        </c:ser>
        <c:dLbls>
          <c:showLegendKey val="0"/>
          <c:showVal val="0"/>
          <c:showCatName val="0"/>
          <c:showSerName val="0"/>
          <c:showPercent val="0"/>
          <c:showBubbleSize val="0"/>
        </c:dLbls>
        <c:axId val="724970560"/>
        <c:axId val="724976792"/>
      </c:scatterChart>
      <c:valAx>
        <c:axId val="724970560"/>
        <c:scaling>
          <c:orientation val="minMax"/>
          <c:max val="1"/>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deciles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CH"/>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en-CH"/>
          </a:p>
        </c:txPr>
        <c:crossAx val="724976792"/>
        <c:crosses val="autoZero"/>
        <c:crossBetween val="midCat"/>
        <c:majorUnit val="0.1"/>
      </c:valAx>
      <c:valAx>
        <c:axId val="724976792"/>
        <c:scaling>
          <c:orientation val="minMax"/>
          <c:max val="4"/>
          <c:min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600" b="0" i="0" cap="all" baseline="0">
                    <a:effectLst/>
                  </a:rPr>
                  <a:t>Average annual growth </a:t>
                </a:r>
                <a:endParaRPr lang="en-US" sz="600">
                  <a:effectLst/>
                </a:endParaRP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724970560"/>
        <c:crosses val="autoZero"/>
        <c:crossBetween val="midCat"/>
      </c:valAx>
      <c:spPr>
        <a:noFill/>
        <a:ln>
          <a:noFill/>
        </a:ln>
        <a:effectLst/>
      </c:spPr>
    </c:plotArea>
    <c:legend>
      <c:legendPos val="b"/>
      <c:layout>
        <c:manualLayout>
          <c:xMode val="edge"/>
          <c:yMode val="edge"/>
          <c:x val="0.12168580406963546"/>
          <c:y val="0.75506351706036745"/>
          <c:w val="0.82491367258910542"/>
          <c:h val="0.218269816272965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sz="1200" b="1" i="0" cap="all" baseline="0">
                <a:effectLst/>
              </a:rPr>
              <a:t>Growth incidence Curve of MAURITANIA from 2000 to 2014</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CH"/>
        </a:p>
      </c:txPr>
    </c:title>
    <c:autoTitleDeleted val="0"/>
    <c:plotArea>
      <c:layout/>
      <c:scatterChart>
        <c:scatterStyle val="smoothMarker"/>
        <c:varyColors val="0"/>
        <c:ser>
          <c:idx val="0"/>
          <c:order val="0"/>
          <c:tx>
            <c:v>GIC</c:v>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xVal>
            <c:strLit>
              <c:ptCount val="10"/>
            </c:strLit>
          </c:xVal>
          <c:yVal>
            <c:numLit>
              <c:formatCode>General</c:formatCode>
              <c:ptCount val="10"/>
            </c:numLit>
          </c:yVal>
          <c:smooth val="1"/>
          <c:extLst>
            <c:ext xmlns:c16="http://schemas.microsoft.com/office/drawing/2014/chart" uri="{C3380CC4-5D6E-409C-BE32-E72D297353CC}">
              <c16:uniqueId val="{00000000-6897-440B-81A2-BE041FA10C89}"/>
            </c:ext>
          </c:extLst>
        </c:ser>
        <c:ser>
          <c:idx val="1"/>
          <c:order val="1"/>
          <c:tx>
            <c:v>AGR</c:v>
          </c:tx>
          <c:spPr>
            <a:ln w="22225" cap="rnd">
              <a:solidFill>
                <a:schemeClr val="accent2"/>
              </a:solidFill>
              <a:round/>
            </a:ln>
            <a:effectLst/>
          </c:spPr>
          <c:marker>
            <c:symbol val="none"/>
          </c:marker>
          <c:xVal>
            <c:strLit>
              <c:ptCount val="2"/>
            </c:strLit>
          </c:xVal>
          <c:yVal>
            <c:numLit>
              <c:formatCode>General</c:formatCode>
              <c:ptCount val="2"/>
            </c:numLit>
          </c:yVal>
          <c:smooth val="1"/>
          <c:extLst>
            <c:ext xmlns:c16="http://schemas.microsoft.com/office/drawing/2014/chart" uri="{C3380CC4-5D6E-409C-BE32-E72D297353CC}">
              <c16:uniqueId val="{00000001-6897-440B-81A2-BE041FA10C89}"/>
            </c:ext>
          </c:extLst>
        </c:ser>
        <c:ser>
          <c:idx val="2"/>
          <c:order val="2"/>
          <c:tx>
            <c:v>P0 in 2000</c:v>
          </c:tx>
          <c:spPr>
            <a:ln w="22225" cap="rnd">
              <a:solidFill>
                <a:schemeClr val="accent3"/>
              </a:solidFill>
              <a:round/>
            </a:ln>
            <a:effectLst/>
          </c:spPr>
          <c:marker>
            <c:symbol val="none"/>
          </c:marker>
          <c:xVal>
            <c:strLit>
              <c:ptCount val="2"/>
            </c:strLit>
          </c:xVal>
          <c:yVal>
            <c:numLit>
              <c:formatCode>General</c:formatCode>
              <c:ptCount val="2"/>
            </c:numLit>
          </c:yVal>
          <c:smooth val="1"/>
          <c:extLst>
            <c:ext xmlns:c16="http://schemas.microsoft.com/office/drawing/2014/chart" uri="{C3380CC4-5D6E-409C-BE32-E72D297353CC}">
              <c16:uniqueId val="{00000002-6897-440B-81A2-BE041FA10C89}"/>
            </c:ext>
          </c:extLst>
        </c:ser>
        <c:ser>
          <c:idx val="3"/>
          <c:order val="3"/>
          <c:tx>
            <c:v>P0 in 2014</c:v>
          </c:tx>
          <c:spPr>
            <a:ln w="22225" cap="rnd">
              <a:solidFill>
                <a:schemeClr val="accent4"/>
              </a:solidFill>
              <a:round/>
            </a:ln>
            <a:effectLst/>
          </c:spPr>
          <c:marker>
            <c:symbol val="none"/>
          </c:marker>
          <c:xVal>
            <c:strLit>
              <c:ptCount val="2"/>
            </c:strLit>
          </c:xVal>
          <c:yVal>
            <c:numLit>
              <c:formatCode>General</c:formatCode>
              <c:ptCount val="2"/>
            </c:numLit>
          </c:yVal>
          <c:smooth val="1"/>
          <c:extLst>
            <c:ext xmlns:c16="http://schemas.microsoft.com/office/drawing/2014/chart" uri="{C3380CC4-5D6E-409C-BE32-E72D297353CC}">
              <c16:uniqueId val="{00000003-6897-440B-81A2-BE041FA10C89}"/>
            </c:ext>
          </c:extLst>
        </c:ser>
        <c:ser>
          <c:idx val="4"/>
          <c:order val="4"/>
          <c:tx>
            <c:v>PPGR</c:v>
          </c:tx>
          <c:spPr>
            <a:ln w="22225" cap="rnd">
              <a:solidFill>
                <a:schemeClr val="accent5"/>
              </a:solidFill>
              <a:round/>
            </a:ln>
            <a:effectLst/>
          </c:spPr>
          <c:marker>
            <c:symbol val="star"/>
            <c:size val="6"/>
            <c:spPr>
              <a:noFill/>
              <a:ln w="9525">
                <a:solidFill>
                  <a:schemeClr val="accent5"/>
                </a:solidFill>
                <a:round/>
              </a:ln>
              <a:effectLst/>
            </c:spPr>
          </c:marker>
          <c:xVal>
            <c:strLit>
              <c:ptCount val="2"/>
            </c:strLit>
          </c:xVal>
          <c:yVal>
            <c:numLit>
              <c:formatCode>General</c:formatCode>
              <c:ptCount val="2"/>
            </c:numLit>
          </c:yVal>
          <c:smooth val="1"/>
          <c:extLst>
            <c:ext xmlns:c16="http://schemas.microsoft.com/office/drawing/2014/chart" uri="{C3380CC4-5D6E-409C-BE32-E72D297353CC}">
              <c16:uniqueId val="{00000004-6897-440B-81A2-BE041FA10C89}"/>
            </c:ext>
          </c:extLst>
        </c:ser>
        <c:dLbls>
          <c:showLegendKey val="0"/>
          <c:showVal val="0"/>
          <c:showCatName val="0"/>
          <c:showSerName val="0"/>
          <c:showPercent val="0"/>
          <c:showBubbleSize val="0"/>
        </c:dLbls>
        <c:axId val="724970560"/>
        <c:axId val="724976792"/>
      </c:scatterChart>
      <c:valAx>
        <c:axId val="724970560"/>
        <c:scaling>
          <c:orientation val="minMax"/>
          <c:max val="1"/>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deciles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en-CH"/>
          </a:p>
        </c:txPr>
        <c:crossAx val="724976792"/>
        <c:crosses val="autoZero"/>
        <c:crossBetween val="midCat"/>
        <c:majorUnit val="0.1"/>
      </c:valAx>
      <c:valAx>
        <c:axId val="724976792"/>
        <c:scaling>
          <c:orientation val="minMax"/>
          <c:max val="3.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sz="600" b="0" i="0" cap="all" baseline="0">
                    <a:effectLst/>
                  </a:rPr>
                  <a:t>Average annual growth in percent</a:t>
                </a:r>
                <a:endParaRPr lang="en-US" sz="600">
                  <a:effectLst/>
                </a:endParaRP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72497056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plotArea>
      <cx:plotAreaRegion>
        <cx:series layoutId="regionMap" uniqueId="{E296D732-2A92-4D8D-B576-3F80F02E609F}">
          <cx:tx>
            <cx:txData>
              <cx:f>_xlchart.v5.2</cx:f>
              <cx:v>Total export potential (in millions $)</cx:v>
            </cx:txData>
          </cx:tx>
          <cx:dataId val="0"/>
          <cx:layoutPr>
            <cx:geography viewedRegionType="dataOnly" cultureLanguage="en-US" cultureRegion="GB" attribution="Powered by Bing">
              <cx:geoCache provider="{E9337A44-BEBE-4D9F-B70C-5C5E7DAFC167}">
                <cx:binary>7H3JcuQ4tuWvyGLT3WZNJQaSAMoqn1mCpLvL5RpCUwwbmmsIzgTnafV+o9e96sXbvT+oP+kv6UtN
IWd4dChfepm0KEszpYJwMK6fgzviAvH3m+5vN/Hdutjrkjgt/3bT/f7Br6rsb7/9Vt74d8m63E+C
m0KV6lu1f6OS39S3b8HN3W+3xboNUu83grD+242/Lqq77sO//R3e5t2plbpZV4FKP9Z3RX92V9Zx
Vf5/xrYO7d2oOq3G6R686fcP1jq727u6K27vPuzdpVVQ9Rd9dvf7h42Pfdj7bfqyH/7ivRhkq+pb
mIuNfcSpzjHj3KQGMfQPe7FKvcdhjdB9k+g65sTgpmkKQZ7+7uN1AvNfJ9O9ROvb2+KuLPce/785
d+M7bA4FpbIegLDUKLJ1df8df9sE+t/+PnkA33ry5AUXU4h+NfQDFf/4z+pu7/b//vv/OmhUUOyQ
EAZ4M5MTggSsKy6IuUmIsW8YBmGcMY6YiRkWE0L+hGQ/oeWHN0zJ+eEDP1B08PYUXfh3e/N1ch2s
nwDagbbQfR10BQsMuoIp5hNtAW3SCfzHTWFQRg1qPP3dD9ryOpm20/Jy7oSQl0NTKuZHb0/F1x3T
oGHgwWCIC8AaU0oR3lASwvaZAH6oIZApODCyScOv5dlOwdO8CfxPj6fQf30H0F/UaVDuUgWovo8x
1XWBhGkyYXK+Ab3YB14YJ6aJdcoE53QT+lfIsx3754kT8J+fT9G/OH77hX+xTod1ukv4NXMfsCUM
Y8BXF9Q0YG2/cNhAD8cITBNiRAiOdDbB/xUS/YSA55lTBp4HfqDg69tTcK7qyt87r2/X6RMSf90P
sH0iMGc65+CMBeITDtA+JYRRk+kIY0LRxAu8UqTtNGxMnjCxMTYl4/z87cn4GiTX6+t2h+GShsU+
QsgwgAqKdaHjTZdMxD5nxOTINHVkkgkTr5FnOw3fZ044+D4wJeDrp7cn4PwuvfPW8e40Aev74GWF
TikXEKwabNMdaDCug0MwTINuDVdfIdB2Ap4nTvB/fj6F//wd+IMHBf3jWxHc7DAq1QjfF8KkBGw+
hKfs3uC88AlkzPEY1onQgSdDUODoIX98iEpfK9VPiLg3sE/facrGxuCUkq9/vL1GHKlC3dyoJ0T+
um+geJ/rBNDGyMCIGBQStBdkjA6cg72ikHIziKIIBYP1ko1XCLSdiOeJEw6en0/hP3oH8J/f9VBj
ieO78gmFv86Apu+bjGHTEBwYYMDEJgUGZGkmg4oHhLHgGwxzkh68TqbtJLycO+Hh5dCUinPr7TXh
fK32LlRyt7dOb/dOiyC9CbIdemq0T6jAoA7CxAh+EH2zsmHum1DwQDoWCJlUZyYMv9SL83/873v5
/vF/HgX8x3/8UsKfcPTTN00Z++kHf+Dv4u35O2uBuF26FQxeRZiIIwqKZAgDUokXhgwiK/D3UBeE
cgjCYyC8ydevxdnOztO8CRdPj6fIn72DqOo48O6Kp2//1+0XZvsQxo5p3FPYugG82NcRRFRUgPvA
umGgiTv/pTTbcX+cNoH98ekU9WPn7dc7BC/BTqt7GiH7mHKwUpBHMAMJtrnigRcCdVkTY4ORLX7j
FQL9BPqnbzIF/+n5D/C/A899pIaxrJfXO/QR2gixqQMHFJsIlvkkeKJj9VuHlW9wCjrA8cRzv06m
7SS8nDvh4eXQlIqjd1DjsFQCUewuIyiM96HKBPUlhgwwM8YI9Avbr1PI+sbKq4lGv4AofrJ+DxnF
KwTaTsLzxAkDz8+n8B++gxrrjotL2NxHBDblRkvDTDZNqUe/a3CofXPCwQEQPMH+l9JsR/5x2gT3
x6dT1M/ttzf/R+u6CKqg3uWyJxCkQlaAiYBNBR1in0niwKC6jTk2IG978ACby/5VIm2H/8XUCQUv
RqY0HF2+PQ33AcIuK9ywgwDbB2OeICjhJhiZDdPD95HQTXABYP0pg5LHJgWvEGc7Ac8TJ/A/P5+C
fzx/e/CP1nHw9P13EnfSEW8sqDAFZMabCZpG9w0CtQvYViBb9xZ+Jc124B9mTVB/eDiF/Gj19pD/
EUOsv8v1DsU7iCcxoGpAZgyxJ9jzF66W7JuQW4E/gLoebDgwBibpZVr8Cnm24/48cQL98/Mp+vY7
iHTOg7uiWO+t7lS6w7CT7xum0MGp3oeUxgb+GoRCYGrGCjfB4/InE4vzWpG2s7A5e0LF5uCUj/N3
oA1OXq8rBfoQ783rIL1bPy3OHVgjIMXkwkBQgIDqNTiFDV4wgiIe1LwJBELc1NlYTXqpF39Ksu3c
bHnFhKAtn5iyNP/49jYLrCm0qj3h89epGfsvCOwxQ5MFbPBDIZVt2izYhIaWDKgbwTCHSuvYI/CS
m1/Ls52Qp3kTFp4eT6E/+vT20K/uSlX5O9xe0CD+h+wXEjPwCbDBfL9/8NJf8H2orJoICIAPQAwL
1LzE/hUCbQf/eeIE/efnU/hX528P/9H6du2ty5v1Dstz45YzZRxq2QwWtw6Vis0tZx0q2RCiwgYE
ReDTKQOH8pKB18m0nYSXcyc8vByaUnH0DmLVub9Od+ge2L4Aqw+VCUwgTYPe1c00QcP7ZKxNIEQw
cARbbZNttl+Ks52Ax2kT7B+fTmGfL95eAw7v0n6HsCMowEFNSIeNAUiCdcan/UcMdj8hdwNmDHDO
9znEy8X/S3G2w/44bQL749Mp7IfO28PuVH6gsl3mCXwfoh1uctgYYxwsPPjUF2afinEYmiIZ5G8G
bPVPotTXyLMd+u8zJ+h/H5gS4LyD3bB/tf5+eA+tv6vgerfpsjl2YJto3CuGrUc2qdBp4Joh7sFg
fJ429zed7yvk2a4GzxMnWvD8fKoEq7O3t0LWQ6f+f/vXIQWoFkwJsg7eniBZF1GQrvdm63KHOQIm
UMaG7NnUTYMZgkz2MSE2Yjrs2kOSAGETh01mSK1fOunXSrVdUzZnT9Rlc3BKiZy9PSUPdQxNBmW5
rp9w+es5M3CCdB3Bhg2kZwzaXDbc99gnKQjs5XA8nh1B5niy5CUlr5ZqOyeT6RNSJqNTVubvII92
yhbOrKW7LGIQEypMEDBh6NITCM5UbWYQ0Menwy4DbH1Cy+R9YXaTkddItJ2M7zMnPHwfmFJw/g5q
rw+r5AmEHWgEVPDGfRwDglnopocC7EQl0P7YsKqbOmECkrhJEenX4mxH/2neBPunx1Pk5++gbdjx
+qzaHfDjwkdgbMb9ZWRCP8UG7vcd8zoUXUE3oL4nppbol8Jsh/1x2gT1x6dT0J13UK+w4HxrodQO
T40YUBcyYWtz7CHSoTgnNlM48BDglgWcVuMPddOJV36NQNux/z5zAv/3gSkD1jvoq4BYoU5vd2ny
oW0FOoPHohy0mEIHiy5+WPrQfQquQEB3C2QRkz2FVwi0nYDniRP8n59P4ZfvIDaFzGaXlSM4lInG
Qhw0inIdiqOTxQ/7+uCBOYUja+NGGwdmXsY/vxRmO/CP0yawPz6dgr768vbRpx0G13BmInj69jtw
sxDtjycFt9eNdAItLYLCBjS0wmM40DmpG71Gnu3Qf585Qf/7wJQAe/kOCLhL1E0BsebN3tldVl/H
8Iv6tlfBaXIL7kXYYZamETiaBhubYGjA5m9xxHD1ggE3AMA2AxnPUCHw0y9V4l6cvf9un1n/42lg
22rZzs7G5AlBG2Nwm8TkGoUfHvxTb1qYr6936YM1NB4zgA0DBD8RHRuNJoZo3O6HlHkMfB4Ojz+B
+9Da+Et5tuP9OG2C9OPTqR7M/3h7PfgD1nq8w40DDcIb6Bfl48FZWNXgAzZcLzT+Qio23myx3fX+
WpztuD/NmwD/9HiK/B8nb4/8hdqllYHeFjp2tEM56KGherPwADkWM6GLDsEu/vMpj5dW5lfSbIf9
YdYE9IeHU8gv3kGs/9BjuduT+mMvqQl1hfFcJpyQmWRZGvSvUHLfukKhTEdgI3/TzrxOpO3ov5w7
4eDl0JSJo3dQsf5n+1w0Hs6EnUtY73DGBkEiALi/2EeDG1xgwxjG4RIeuN7l/mj/S3X40/JtZ+gn
r5mQ9ZNPTXmz3oEGWf769mkBb4tC/vStVBCvGuCix06XscllkyTYC4WLRwhseBK4hgHqRi8p+pUo
2xl5mDUh4OHhFO8L++2dhAVh0b/uAnsXd4FJVUFxepe9LfcH0aCpDs5+GIiNq3zTSMGlbBzr4+Vf
0Lc6Xm808R2vkWi7FnyfOdGE7wNTbZCf3l4bLr3dHn2F5iHo7YKuXwFX40GVaNrfCKEsePTxCirY
tIFD5pM60a/F2Y7+07wJ9k+Pp8hfvgO7L+/SYIclUuhiMeC2FuiyhgopHDMYm61feOcxhTDAHcC1
OqAe4BomVaJfSrMd98dpE9gfn05Rl++gSOHAyadip83Wxj5U3sCVGtBTCqXREdgXuFO+D2TAjVNw
+hI6kCYO9xXSbMf9eeIE+efnU+yddxCh/lfuIfhz0c+/bkpQ6T+1pnSuEjg4tcPiBpyMgsqGDh3v
cIUqKIkAh/BCfXQDmlXvL8ubqs4rJNmuOs8TJ6rz/HyqOufvoLKxUVh8CNn/eq7wrzLqtiuHf7iw
FuAu4JTOwz1N6XNt+yl1+us8wKYyFKrhcikoq4KPnh7dh3II9O1BLQROk8Opcd2cuG7rvyDgdtX4
+ZsmuvLzD06Vx9pJX9Kkjv7izuHnG5rtdbV27q92fvXoPQhw4/Rk6mNKvJXXB9U7uP39A6TQ99H7
w13K4ys2UumXxb/nj9+tywoujt4fLyfh0OnNTDg6x6Cc296NA1Bhh70kIBpqKHA2aNzNBqpTVVQ+
zMLjDRvQHS4gghvv+oGhcrwj7PcPJtwrCvclCj5eFwc3ZMHp06evdqri3rv3CQ9yPv55L62TUxWk
VQkvhqtgP+xlDx8cRYXrLxmcPyJQTh4vgoIFCVFLdrM+gyu7x8//z7KIcEaTb71lpoF/1ojKPxv8
xGq1orFEpDSr0AZl117D7cIT6YEYlOZg2KS0a5wXZ75f1LLxo2bBNC+aiThoLayZ+kla5fFxFTWS
tg09oZVpyJxH6bzEET1RA/3k98yYB7lf2GUSK9vrG3SAUR3IBrN55Mb5MomLeNlGxlKnmbJImOUz
gYdZoWeBLIraTnISLMNhsJMmrmTni9KuaemkIM6M9FVkpco4aHp/JVRpOE0enml6lltdEF4EbtBY
iXtaF4kxr9sISRGHX03epJIrkcmuQINkhZJd5opF4/oHPGPfkquQt5UVHHV138iiooZTq4jKNA/m
VDeuCOnig6SK5wMnVt5FnZOj1A71JJRhlIYyUE6WBM0iaXhsNZoVq4Xp+dziYW84g9ee5cMJVbSW
kR9UdmkGtxrPD78aWnQdUmUu0twoZOyzz1Qk0oy71ElV2MmK58uyZVfBMUbuoY/93q5TsUYhP1K1
LpUnDppkOG37fFH73/xQ2GYQzDqBzmtsXjW8/9yn6YL31SFHni9pny37NCyl8l078mtXDpRfGVo7
yCCJPqbZIizSy0FLLoMencIKs/MqLawySFqrj2hrocC9EUr2Yvhs9sOJ34lFHenKJkFXOhS+tE+c
sO9gFVWxDLjqZFcDgFF7FkYFkR7JTlwxnBLsSzgAH8uaRMjOWHbV5e5BUnNDRp5b2ZzEniQkvawD
9pHl1OFB+C3u9GCWUHXQdel6WPmd5slC8cKKhDFXhqolr2/8LJMxcz9hnlwKLRwO4Pzerd+joybh
5axUKJQZEV8SVuWyCvwDP9FuqqSXLuOZDML8JOhrqw/dThLDsHgSn+oRPhWKmlZSGbd9qFks0TLp
t3En3fSbomEh3aGgVpEH34pKmyXKvAxb46rWfd1uY4krWfXmGnV5bucFnxt9cBZ1TWppSdla4YAO
Cc1jSbT+XDTavB2aM1R58PKyvvbJqR4HWJa620gP17lFzOhMMTOxPhHmA4i9WorCy2zS5qUkfnDI
zTaxETev9CAuZV/UF3EHzMN99x+Rp+myMPtaap0hGx7OcNGfBkEl2cCTVWyklcTZYBdpf1oGru3T
OATKQuYUGV7lXR1+NGkEX0cUtpF1plOa1WhOQjtN82aZZXzlFvicBuZVaEaxXSXl3MhBySLM65kx
lIXjpYouWamRZTD+9v2Pyu2KOe7NQ6SadNmPPzBOHn8zjJVG8bCsUNODWuEDhmzSuWYs9dJvlmT8
kSlPn+fesKjzwVgGnFQ2i3QuB5UVq/sfuSfiGU9YYLnZca6OY5R/yXKez3w+XEYJPg2BEZlWtWYX
xGEql6LzDvVaa63S7YxFT+K5EeTc9vUut8q81SX1WWuXQxscqo5QK8rKSJJWpTIKdOMQFncs+w7r
8zrpwK6ROly6eFF0IjwsuyQ6vP+t7VD4+FuRzmqD6jJPFbIHXH5uI6+0adWsEpr0qWzN+Bix3LdU
mLkypbKuO6VkgF3/MBRmbJdceRb0vYHGxmThB5la3v/oOvO6barWCZRRLL2qIlIkPLSzEHjr8ICl
yYrYDn3P9mJEF1ocDrYGDkkSHmTLgEVhLDVlqqXOssruYLtH5gULnFQvO9snkYxSc1UKs19Spc9i
kvhWHjNmocKTGheNk2dZJzEJJdKI5wgVGbL0gmNYak5OvMiOu06bFVqbzFmbfgpq/iVrqsNG464M
UedUtafNsviihEW04qi/1lzfdYy6+NRGabf0K7cFn2IT0oiDvs3DJbkMgtKwzWpQVt/juTCNcpEg
3ZPY03NHoKJeVlp2jkOVzQoTtbOAi49GV4SHemyehA3P54CybxnlkFokTQ6x1xiOW1BYdBi3yzqk
K6r6am6gKrAUY59ynEQStl3KpV7WMrXTgpVOFGS61QzYk6gKZRHkB15OiNSj/MyrRO4UOehyUZnX
QJg2izACJvrSCt02dkgnCqcg7GOvecsu7s71lNQXoXmSm8YRzww2S0KN2kYR+/M0suKsXfsd7eyu
yLMrnqBaugTgLXQgY+jKVV1zaXq8n5GWtgsVRb1VGoXu5KpPZrpREatvPHAJMbipJsuv2059GlAp
LEMVuczbgEuUGoPjJu6sMwb4SohfV30OpkOrI7vVsGFnAcvtNIv7Y0OkJ3FXHfWaL5zaiy9a0g8W
04vCGrpTqgedncZ5bHmdN+uGrl2YaVdKTdMGx9MM/4hjJSyRJUBimX8dMrDPcN5Ul7XmHWLT7Ryz
bOYIt1JpqS/JcBkGfjVjXp/LIY3oeaAJWYiqtk2/TWdFxrQzHUVOV+d4prEIlixP7b7XNYuTMLKH
um6WVGSOijFyKmYEkppDd5SkPR89WWNXOs+WhmDgSlQ8T/zYhAjGTK3GbzyberEumzQ0ZJagZe6j
KAWDXZ4GKA7nbWVU84CII+a1t5VgPfizKpzFKvyccS07JAbJDuEeeydpSrWqKvegIXl3WLQpCJH4
RJLeLY5r/zbUFbeTeojBDxhgmwc9PyxLXbeIpp0PQ519xDzuz1AZHTVmF35GYcsWmDaeA5S4RyUK
Eln5/mXVwZs73ifLtuT1pyBkEoe9PsubqlgQjmOnVKNPagYiI5MdViI7NBszshrVZk7hh4tIpEdp
QpiM9LqfGaHgsgu8E5r2CcQUYm5qsNwjQ9PtJirosRlkpdWURneNXH825G0114y6nDUuK2dcZIVd
azSSuR/pp6xvF1HtnflV8k1HQXMeeVkiW2DxLEthaaqsr20tSwanykV4nEYpkg1tl1FdzbI+5jKK
9MrRNLcFD5+3UmdKWULFq6wNqlVA2WWSFPVckDha6X12qTLXlNj4iOMhlCrkHIIBFFk5dWOZ6W0F
fywjq6x7TRqoaxwdiiDgW4zB8iul2+WZSFC3LDIIXLXq0Mwg4kxEW816FHyhvjssuhh50s/qdE59
TV9omvqa5mZreyG80jeyzFapEw5F8akK/S+uGZZnKgWvb7DoIM/DwUFVTJw6zddRzfBRlyKrTjM0
K5v4WxJ5sDzqSDsME5LOglL6lRVXOJIMd0rWaVIdBDq9we7MIFr1MdfoQRd0rfRpekhaEMDUmO5k
Qa5ZRpV6dtaTxqqQ1QbNUgenJnNadxbLhQCTV9ouJqU0B7233bgZFsj4qDeak/GksrhfF1an1eWS
kkBZpt6AR2QilIABcwYfmCFxkdrQldqB5hAImCPD9lz9wlT5zONeftI0pBtBRsuw65ijwOWA9odW
mZFV2g9obtTGZ6F0dsyN6jA0y+o47LIzHpJZDDFsJmh7ZEQscVASVU7AGUR7lUcWSeJd9blx6sW1
L4fgi99wJ+370Kp9CAjTizDj+FSn0dUQXzY6syD8TA8GRdNjr/fVMc37YSnC0e5U1G5SGltp0Vpx
73IbNSa2OE2bRUiz60z56Pj+h2aGK0Gy/GAQnaVZEe7CI6F54JFctRKFccNQEy2qOPePC5LnsqW5
7pCos7qiV0h6qLSNXHkLViRnpC98pyLdl1CrT6ISzF0ZhWAAU/OYNMAl19tmVkWlkDiONQe1GB/3
Zp4eNridEZ5cFypUVp11N0oXsidp6bi4qKyo10BJI1XNsw5FcvAgLGRJRSUq2n6FjUHyjsW20bbJ
so+SWRhktz7lneSa+bnzzM5CHRiGpKaW4OHHBGEnj8pvelxZcDcAmJOaBjIq4zNVNK3Vgn5ZWRRa
TV63S+5FVzrKQ0sTVW/Hprco65bNeNk5JQ4GWfBgObiQEPgmfN8U9bGNUGPDtmAqtRTmIZaGdp5k
UrSFvmTjjywYQDMgRjSCdpWmzCp4p8uuZ1cJT05biHsxP0eD8mflgK58rwllGfIxePETGfRZPCtA
NazO550VtqlMcgEBQBCAyTP5IWXuLK5uGhelx66bnpUJaRbVIJFQJ2ms0VnsZWekMSCyaTkGk2QQ
y9cv0iRehHGQzhSEn1pCI9sTnc1YfRfl7Sc9o58DMxYWVBMu0w5/xmG7LOLW8l0CkYbnthY3WgKJ
jl9aEexQSJ5250UNKXulIfD96bk3zDgknVmlLpExFJbqitpKIqYfpLF5QAYKQVeoMbvX0s9urzyZ
hORuiOvAxlp3DXFMbacVlxo4Y8cXXi4zw72I/e4AF6E2dwXkzImXgXNL+MyjilkeWAU2hIbTNV1v
U8iVgiL4yrswPytSt7KMJjuJenhlj9vMLgYEqRZvTavtVj530Yyq8rI2smtKmuAgPDLiepCiHlPq
SKucthi6ed8CjEHKPiNfXGmF19mqOhpSwzGTUTFbvkiJ/jkV/aLqwxvWBpqlauzbWntBq8xCuPJg
zXj+og/z64G553EL38LlX0wtOTGwFll6RnIZl+U87sPjrqQnhVbOhes7hfatSfzGciswWG6irQuf
3lYFo5ZqySVPBuvePfj+OjSKRZLntdXVdtMyIllMrIT1gR00+goiTAjQ9cjuVJKsTOZ/6sJhlXic
WVRDnYyS4YT5kLV5wv9UZJ6CIA3CrGHIFnqCv9I2W+BWq2TIjTmPNIgw8sXQF58Tj83ahiknLouv
Q6Kf0qH4GHiFQwoCQidSr1FjBb62Sj6x86BNISRpqV1FqoNqBIfY0oAQqQ+KE19POinE+JWbGUsS
usBwxdEsa13bVejMUK1nJT0kkSy7dGHB2K0BgZbyboRXExkrMU/j+KNH497WiowsK4jsfB87fQah
V5/UdgixKGtkoA2J1Zmxa1VmDVoctpY3OidXA1UeghWNOXM64RVWO5Sf3Ng3D4pjooOr9YaBWX4S
y7A+4SY5qZTfQDbtJY7RBdweoKJiaz2buWWpZhSVt41ZQMYDRt7tVOzorOOzxE/PWi+f+4Nu9357
lhT00Pfz66IPJdz9DO+G+9FnrY4l6ZJu1pjonNfBJ06ThYG7XqKFSAyHukqTrMHxGE66tm5Emhzy
0lF6BJ7V9LKl8nNbE3ripHHQSAhEjjQczFCeSZeaheShgviVCrtvWliRKLNiiDoi8Frcv2Y9CVY1
VHgaNaQHKdQLFg3zTlH6UfP147DGrU2TmElIADSn0L3SMdrL0DWpxEPgZEYRWnmBA2swW9k1w0r3
4wMwuTNvcM+1FJ2jzDyt2v420mIIs738wC21A6jKZXZA/E9aPXwmOMcSwqsFJFZgC7oLCK2wg/y4
BM3zr7waNDPl/bly6YwGtzRBX5UPtsRULRDOi5MKlnXXg3FR5Z1uNJ6ksfm5j77oCYWCYfqlIu6l
FiehkwT5jUeMcxSAJQ/a5jTI2A0zFATO2WHYZp3dFixyPLJyYwi2uwRd64NeOMIHy5nB+iZ55M3S
KJ6VyPdP0xr0LyWXCViWOa2H5RD5y1E1ioD1MqrcCzPJFp7nXvGhOKU5huRciMCuCTg7z3WvY7f5
SOqWzwOIM9hgLFqCT+HfI7Qbrf6qPNrag0FPRdR8jeLoK6NhKBvRL83gcgB7MOR5I/3IP+06AoFX
oZ+3EEBAlQUS/sSbJwN1pYhMZbWVdzoQDVuVp1/7BvrceMaNEUAJKx/QLKxzzyk1FThtGy09bpzn
aX+ul2oRYCjjVIpeJ3F9Ggt+VFeDC+o73FIdKqphJWahj8NLVWAoLjIvkrXnCcuN3DGTvIiEdjkY
RTGrk8yXuAY1IfWyDRCRVKuWCGCbhQVfxFA2tUSDEqupwF4PPkshFMgWbRFGlguVXQc3vu3XTWm1
/YIn/FNlKAhR3MgKGZiaKoMwoYHsFSJXaRykUZnZOT3RFelsjUAJhSfhoWKyKqAk1vV8npBCk2kR
HdU1Ph9MHVxTcJn1TS2RGwYy8N1bt81AydJ6USaBITnresuIs1UI2dVcocr23ehzkGMr7mrXEn5G
5xBdzBUzolnX1ydQXxhW8E/m2GkfdJbfVZF0Iwol3dq7NMFhpnB9C2Se2bdaDHZcgX52YRFDuoRa
G8N6dPtuzZjfgjkIT/teUel5x3nnhnaXLMewXRoeq2WvmaXDat+0M91ji0JHMx3qHMGQFqsAIjur
brp6njTiuChBhQF9jUTJQY28c9OzVYEOUedmThfTqyGF2lQc6McNoalV4Hywo1o/y/KrrIEkC9eV
pUUHkCgOc7c8Kojer6jvrYlqulna03liCNfqsebbQWuC/EG3Sus8sqJWr+xcADOeq3HbTeH4h+i9
U2VmX6LWXzY9vR2DaScdyhVKjjy/h/S7aOZQUw0RH2Sfx+GsDajVi/hKI1BiBQzdRdcH56Cf55A/
fw3SwpdN7zlUqx2j7PBcq6FuG8Xn1E1Mqcr2zNTiYB624YGmmSsvx5DY1EIdev5IE0RnA2eZHRK0
gn/Q7VOZGlc4J6nM0MdgME8hoTzMh7Cy6whBOuIWMtT7a8A3svDQdTKpoGzfshU4hxyK7KawQg5g
Qp7fatwJfHxBfb2QmLWlxK5pWplAJyK0YQNhGTblIRQKeWTBpsW1SJPPYZJ/1jloJ80FsmlRt1bG
uRXGsFTI/6PuzJrrxrUs/Yt4gyRIgnzpB05n0jzYsl8YkmxzADGQIAGCv77WyeHmzRtdFVUPHd0d
kakIW7YsnUMAe6/1rQ0hwlPHeJVuc3jspVwKfHPHKYybSu8rKxzn75uk3ybFTjTyZqyOPfhi1J6b
ZBXQxPrvfKO28LCR58oLXG4V5PJk7N5TuWRFsrMfBo90Y5N7Idu2iNkX0a4iFyK+SXsS581j0mSP
baq+LdN26mzcF167P4fp9Th5mhkquXmUd0mnpzOLIlNra8rIQ+29NV3etcO7l9L1fnXYLYS2kPq8
DtVac2q9GYc/qG2I6O1SNcuM43b4EtuhPSza3Cossxs0R3gu0Bs7v/Tjbam2yGuLmag3Bx/qZsns
pfW2IoibLxD6Ty7uX9TkaE76RZcW9XdOvW7KJdveruf1vm4PbAxMvlror/sSFws3c75F0WPXj9Mp
Sbui6R0/7AmZc/K4GJ5PeMgrbxZTYX0oQKOecowQ9Utj+ijvALWVDDLRjsYlF1vb5lnCWa2Mucxt
FBfd0BVtmy4Qcb0jOn/Ke/wTGis7gHKUs0CcosQ2hyjtaCGz/uvsry9W2Fx75usetzjpuvBxYId0
wRm2JGItdh08BGTI8tFqc1Sh/cX78WDM6KCzoKO0LQkOU9QeVaDjwiXmh5jla5RNqNL59LSE6dli
rsvNwJMycFt76APslpx05dYG4y0W66Cz7NbqIL1rybX46HscRA20Qu7hCFYEzayd32nYhLes9fPF
W988HnjHPfKHKp22NbdSFdrzisT2cRWR6cMTIS88P85lb17ShnU5hit9st4wmDjmIkgKMSeQ+c6w
Ofop9gf42vnoWFom6Y7OapCvW7C87LgEkFC8Z+ue3lKIy9RDB0cSCBVxs2Iv9NiZbZk8M9vGB9OM
OCemJTnjvKuzCN1Q2KyqUModEgfrwW5JbnmUlfOscSryYnHNO4Vqu/oQwUOp5wMf/KSku+nyjXGc
9yLJ6WDTu73BVj9262vspZ+q3QtBp+vvUlUYgcWRDNiQk1BVGNt4Ngo7GQ6R70O7k2L3V5UHP1t2
3IVacq+Vj3ZuL8MykcLrwy8Q0t9VR0xudvY0xXhUk9b3chS+rliovJnNWkarCSp06025DoW4CiB7
CAljZfLTOO7fygtFpV+Nm1vKbNI30J2Xgks02vucDRU64KEI2fqLJ4ussWG8W6bDI6FwwzzVo+9O
mCt5p+LzSgwO/wgKPOvis1RRhIU+1SZ2WKQ66nHU9ctpb/2snlutqxTKN43NfuIUzaadGS9HsTXY
fprzJHd4udLbbpKsbiIoeBuhtpo6HuQdNd0hM3jbIZ49zwtrbgK7PRmGpTyK9YMo746hIxkbnRZ0
EHjUBizNrRE+bP6d5FmToC6lLKvVyt5bpkbIlvI70X2ObKB/cGTYi412WEfYmnSSLQeOgYN5Ytpj
uODcEoEuhJvQS+kQRRmU1JSmzXGn9ibU5CdxwXdoZOggYxyP+ObRIW9W1uOEjoqMLZr+eHujAn2B
r767zH+ArVRunQ4hWIrsIlP/ZiyoM80xUuOH8pPbbaI4sPl0UCF73SX6lk7Zg9yjJ/RsT5ven5us
L8JJP+0NdkD5xhp+CDKvkgyGmYojW/qdfiMzexpRDtd7lJhcOP+l29ZLxDU0hSU10CWhU8FZyR3D
5tk+eCuPj3jkzxEOkaonmy5DHG4tQdkztK7iYfI12+TrIGA1cWyKkHBs3opZFP3cPHMseiqSUgy2
yWeCD5QqUvTxEdbYo7Ub/CNsAii3ZK12HIBePxySaIxLLrpf3CvTbmTV/qt79Sn29KVzsMM9yOcA
HKpeYNfz+VyaZGGHCAMrcouOk1C82hEMRV+EeJYis+eLgXKZNYofoimDz+HjZXFJkO8WFaXysZjo
cMG5fFK7vKByO80TjR4ikZz7buWH1ps6SPzju+xZW6SGfVDo+4XFW14s65YVnppVxferzDzFkJOW
n7SPNnxL0Ai2GX3mDlmKwRkqbUJgjnIPy9PRs1pW8ZDCXcjLbeDiA8rWLdP25zY0/jGJVnHhLXab
Lk6mnGoIuo1M8WbqxF1IuCSPUN1KMy97RUQcFfMWdVVCJlGFuzuti3nZolIl2hVAgFjNDPtkU/8y
+/oL6vK5hhyJx2lCVac0KtIMgklu9NJVgqIHNxolN884mrcdvisJ+S1UWXfstTtNWf+D2gFHW8xy
EWc/kS90VeT04yjIibhEPfNGscu/Mup/w0k+oZfPfdv9cT37P3/5v3AVFv77Lfz6129eUau/fnX7
57Xw/+WfOvyU1+io/vc/dMWB/vm1/uIdrxDOPyO2/wb1/H6R/J9YzP/kk/9NHCjx/yscqPq3ITy/
IUHXv/I7EkSu1+dgbLyPmD8I7d+uJv+dCSI+LmTGRAVUHpje9ntg4Q8iyMPthPiTCPuA+/4NL0Ye
9w8kyMPMACBE1/GeyELgRm3cdfHnD/+3NxH40/+GCcJt9n9DgjBbCeYNtscElzfgq+KGn78jQdTG
++hhTeZapzhx2x36hwWdVENM/crDbTlv7XwVHjf16G3ro584myvmTIWm7A53dYwHnA1RHo0+L6ff
POwhvUfb2x2iNaTH1INF0MLbir0ZHeveXLxIFMs0dWf0CnPseedw38lluXctTh9/TWnZWptcwt3W
VnvbCc9yeNITr4JgRd0msu/Su/NX2LgMYtdNEw9x2Zh5L7JgO6DbjI/d+ASHl14gBEHx7rx824w8
xWZ9jBN62+jd1f6KNgDHUKrvNyQaCt0C2qDZe9BBRgPOs+lbsTdf9hT/IrzIu4j4OAP7qFCQFsqm
kyULdI8Cy7BzNDWoiIhQqESqwLdpHtnwPG3R+8ZWeGawESq4xO782wdtVnfeWzpUo9E//RCtpUFZ
QOUiC99B/YM16MoARECzJc2BohEqIIo0xSTak4CFfAD8tJ5/86tDMfJcxyIt06Hr86Cz5kQCmeQ9
89FhOYV2ki/6uHqBhxLTmRu1w8Ycks1/GYMnM5Dg0Wxp5euIF122A2FCAzB+jkHQ3ZC+OQTBpI5z
o+l5ZXYumiwMy6yDM0QDb6waPYh7T7e0Wj2tUEQ37KR1cB9LWrIl7M7YmY8DhOJtTO9UBp9exdAB
x2UpBqhLN0vcncOQTSdh55dVBdMhiAUUgSlh1dgpeSuuHzbLnsluwly1EC2bfs4B1v0coQDlir64
EDtlT+G/Us/3UZim/SGFlDV4E6ypJnpME11qamrMMB5uyeKzGq4EXkxUdEPHxlO8xO7g96FAqY+X
EDerP8omknngrR8ourrDPD5T2MGBjIJKixCyBsvyRtnxWw/GCw5vUqndYXja2NYNR0WZqPU5xdvH
gX2k+1quvb/VcKCbHCiPu6XheFz68WeXzdNbYOCaw2x6HTKenGO26S9x01frbJNv7QZP4/pVZ0rD
GtkcVS2CP2UZV+WSiRzGwmcg+K1rkvQmzKBaq20GKzKE66nhG07jTBxWPDk8kE/TeH3ck8UrwZMw
eAXkDj5xU7RdBoXCHgBhmBcjdD12Q3qwwwNcIF0TvplvKpwPo1n2u44GZ7tvzwQ7WG785Ufgb6/G
m2+7eE6qBcccZ/1ZOl8U2+QiQGHx1223aRmnuyt3z39sM0jgnWbouBZ9QaCobPENlgvR/CIFl3hm
ByApy3yfDD09WULO8Z4FhdcZfN++u20ngzqaJrbyph4/BgYdv5tuywkz/Q8RKWxEIj61TtOjIv6b
71MUhmw5ctJMh43B6F/jBz4LOG+SP4zYWJQ3F8Eat1XEEldPqZzKjTzuulG3vXido6HLUwMI0ZB+
PmZD8tMZCD9eEofnsF8BAmS2YEuylS71v+yR/Ay4P1c09vZSxVYeeC9/9TvK0b6B7VRYthFQiQBQ
ek5rAB3Jq8pAMtD9e4BhecWa2hcmWZu3mg4P7bBdIj8ug6nAdE/6VbrtEE5eUjbWhii+BYPZ1bxZ
KclFXZuXJhZPmNSNRRZHXzlP80mCNFlG7h9oMKCj9tL22MHoKueVn7p0+hVmY3ifEVdncQstW6OS
xr+cO7HH5dLFQ2n89SsZm6pvdFITrJZiHffl5KfixSq/oijybsZMALdxzSXwYltETQjR281enfh6
zxvsOBZwU0z64zCwpR5NdsxQW495Gjj0xhPqn5SMFx18hWzWnAf9wKXLLmrpyGkl7dFP5wzmOEH/
CzBJ6Pk25ECnlnR9Nqllp8Tbb4HR3rY4hEvAoHjGWHxYVDAXSjb4YRzZauJg7I00HuA8V5AZvGNm
YPz5RLx5lsrrbjGUJGV9Safw28BUWqWxfsYy+LVvPaxbhzMqaKe6YUAIplDeOMfKDtxqobqkK4Ng
g2OKwuqoh5rXe8KC49D0Hx3P4L7AEC9E6pcaxnoxc2BTaXpsfXBlJJ5w8ML1SJ2zVaquyiZk3XyK
glquABIbZ+4Bwc3lQAf1mAyuqwGz5TazHM2oNLkbIlYvDTWFz7pyiiP5GEX9m/ZXXSZj6h+thfnF
wZ6Fgqb1pGNSMWz+zyqdKCTX5V7Tteab51URoJSCrXcCEWQYfB5oTlnuU5fUckZbhmJmqlocUBWg
jU7QKku9zy7Y45o6YR9/+9DYAQL3XMcSTqieTR5etaxoA+HZ8u2GDF57hMHzqJYdRUQIWqGd6ckM
bQCFx7760uvB5NxicYU3oZJH7CDmMU5HEFSNGU9e0xz2poX17v1S2B3zVW5jzWTwzlhS0FHdm7Q5
hBRNIknpR+TjuAUG8Mbitqvj5gojRY2DSAssAcROVg6pcHmw1dAU3zgKiXqB8VTpEC2zZawAu89O
A6oikkVJ7sGBLzO9lrGIcLY3k4ZcFQvQkTAPEz03+Zqi/U6AxRT/Fwvw/7RM/3+wAr9eVYyRO2gN
/kD6/8bj/5XC/Qvhv/6N3+tvTO7D/U2A6jHjDCOffrt44Pf6GzcWXEeyJ6h8UZojfoHC+M/6O6D/
wEg0xFgxKRaZ++RaNP+z/k7+gZvOEOVAl4sb0a6zAP/83v4b9Tcukvq3+huz4yk2NySacUk5LmjG
LJK/IfketesAKwZUBO9Y4a12v5o4VM3ffAKIac+5m5A6yDFEhqYPZjFRV44p6QJQlrBOynVZfXaH
obZbcIrheDelHJogvUSwJZNLZBt4ttMqA/aaCgR4L9B3CAD+aZjDC6QipAFGM3dfgy2ExNvR5QUl
BwDggbAQhEgvNU5fpc1LptaY3nKdAtfDPWR9Wph12PujaCBXFjaN+XYJNU4NsDKUznWUmkjCl7Yo
obH9t3GOuAHVRRf38tHhNQcIvUoqqj1qdwhZWbPQfO0zSI0J7JCt9iVbIQzjxP9hwpV/rlPqvc0I
00CuZ7Zfi1763fBGUrfK+0ZG0q/2eYkauJ/R9XiFlfTDs7FLboedj6wAvAzGP0ghj4F0F6iXgemi
5vWmbaQF9p+N5+vAhuewj73+gPlUMUUpOfVhLvQw45PLmn6xo97sV+ln+iYOGUUHvqRdhqWfEVMz
KJZtPjkmvmUGYDA8XhDnpVV4GeFkul59T1H6j+89SOjxxsIVVe821aM+T41LxU8cBYndsHGtU8Ag
/NHJfWGZdeNUZPvgxheRRsyctm5sIafahoCRFzhKXU3WaTC177Vh9KCCyAbfeNTR8JsNtgxpDFi8
XS1sHHRHvotpOzo7CHrfeGSGfcl2sSxfIFTLTz9tcABlaxK2+SjwzBU0nrovfdAtx2absN/uagPu
HrEONkdMZ7uWGd+vWLvEiJFbhpqkPaxxMNWxSdpnm0FJgaNN26+tjpIfHt35zx1eD4hBPAq8wg8s
x/vGaH0lz0I45TIOKdx+NkAk51YGOY0ERFxAmWg9Zz3pK4VH1UsUt1zfJluAanSiCxgAGUxLeueP
QbSWyOgsaZ26KHvxW+Oyt20KTPQcigz8Q4byz33lUeQZBkIt4Q6sRWAjBGNwS31hh83NNQ271Bya
Juk41NUkTr/0s2lwyE5ouy6sjbs3AdSXfhJt0MnIlovhdYxhPp34PEE/2njrfq4WF8w1uQ43NJS5
az3WHAW3s/o1tKof7nREZFyGmTfqE2GKy1LELn7dXYj2QW7R9O45qb8FBOBtta+OgHSKl2Xxf7g4
UOPBuU0PN54284xTD9vY0Y3rpi/cas0Pw7iOfqHmVaZTManFrgeWBQ05wHCI4iqb2sXcixWH93Oy
D+t4nKBN9hdtNE5e0HJ0xmrTjizl0DSKVB1HLX9agcWY79GIjevkQ/B1WP8j6sVxkPpHZlQ3fvJ4
4QiMZJGvUoRrBB8ezdJO8wXVjBnOAl9t/+bN3EN1GPcuHUsDrRu1WRMxewpFT9JvfjuKLsgH3rWg
26PW494jD3g3nOEg9Y8RdNv1uPNEfVc2BpE2tMLv0D4qG5aTD3K2xLrnx8Zh4HiQuwX2WJfbkKfj
aQwd1aWTGwlrak2b5LDxId5lqbDN2UfYAfJy43kb9i6rVMWazpfPk+93DUDJ2TxnIpXeg2ESJCpd
NmjvmvVc1wlgsKzqMc36a6KTLq2BC4bNwUKq9m7mtYugtadYsNWGWgSpKx+odR4tjnfHMXUNv0Vh
OI8VclgJO65JL9d6zdZ0RwLNKTDtMZVmaj7piHVLy5mEgvkpaiTlgcWA4e7QpQaZ25fdK3rdrEkR
ZaubnwImo/VV9CPcR6jEoFH7VjT4CYJ5fmvgzszFZEMClUVDaM13DxZxEWcTyMNetQw/pA+LF2AQ
QzaGh6n3NFq6PY9eNGMP7Bw0/db1rAMDScK2sEGi+G2nZ5eU0063b4ZPZoZ87IO4beQcf/Uhe74A
v4esNF/dmDFspwwRj3QeyjASowLS4BnkvVLOYL1PDHhzNHohhBCGrRVQBo9ojYtZehRqesLufiBt
Aq50tRgictCNs+Jg4aZ3t3YfZVIl02TZ/5mi7P8jvfM6//U/r7b+mo77V7V1/Rt/BCARWMwwsT1D
uhBD9KEp/pmATDE43E+uYx0hafqYwo8y549qKyD/wB2DfpyhSPtt4OZfYiduXIZgiYt10us4NmhL
2f+k1kqC6+RO9S/5R4KbkSCsYrZngst6UKRghtK/Flt+hxzd5MLatOmth4Qhn2KA7RGEhJDsgEHE
llVbne58rVBgvKDRq4WOqlGGFYs2OMJd9BG06UcwyUuCPFED8qbA5sHLSKEIuspJk4/lHM4QsK6O
xEQiDNdsX1Z55RGnDl4p1IxkCdc8mnsvR0EGyMqMz5JmSDNd81CW9AfbTW9+xCg0u4xDm3zGghuL
kUQFFE+FYm8kRYPwVzXAw17ab5NpYfnQ5iaz6O5VdFJWPeFGEOSCrkQf836unnzJzMCOwBAA3CGE
0+wh6I+Rn/fefVds+tbagcN58vlhVT6MS9AfFKQH30AopFF/hNr6NjXi2A/SloMC9W1Q4TR+3yGD
txWr91uuEFKGsmwEIodtH47uyLPaRKcZNGfRxAECJnIBsR/sNz19WxmEM1iVYd1nAP6wR1w9nIPY
5XnEMUyDGFgmYkOFN52RXHmXRddOwKw1Tm2Pz0AbFDzoYTUF8M4Y2IOs+3C9b5NsB2xAOEJwHO/e
8rxT/hBpM6FZHAAmJAy2K7IrQfAABPOnFSpDwqmp51cyyRcR5p2U54TvH5lK22sq42XEMd9b92LT
7amdly9e5PpDpvYFRhRACBw7ZLOXGRGVt81GJ7cOfj7vELuaMY7LCEk0bwBx2IVf6bipCrHfBrkL
7ddq2w80NC8jjrwbAAv1EJjPyBFVBlcWnguYQXPWPmTdUBEcejwKNWS0oaQLVPctMj/aHcSLx7sS
Wvo7z9BGD6YnN3ilylFqPIOI0yb9t6X/7R3xPlboSD1P2sKbCaJQ2r+LxXdHgHUKp395qhwtFOQd
qBHZFNhn4sKiZziA9zJ1MjwjbPm1A9J4AGAPIdeBJu1AjVuxnHnE0mJd1V3QQ2LZmvQSxF1Yy2nr
ypSOJ7mBHyKDjyRTOJwajI+o1hTMdbstN+EWtOUwv2y8A8dp6O3u2I8BMFfacYvvSQCm88FT8qdU
tbXh4l0pcbKtd0loJea0irQ6RZ1FsGN+3ds9QhxoB186f6hlufBVnhYyQhQkT9EMtkWe++vzDmxW
QsMZ2tyRembueWFRAsJ7IFC3/Wu8q07aCM0/Q6ahX4AKThstKWz1eDhtjXc/9SO0j20oEyK2ssWh
dtDzitcENj1UvuUkvQHtDrSXaBZQ1rq5HhYWFIqaseA7nXLUQB8yGl6Tpj0lwbLAt27uULCTgjTY
J5roIdzbJ+3UaUQuwyAVXbjYVzmJGpTG9K53y/NGUUZpQBVLDBKnGWJd4P26ZkNvoBkdDPSf1Xj+
YWU9DH3UsxFY8UOnbXbYZDlIg8ZieaReKp5iCjqdk6ReQhsXG5J8Zma6xAoKTyFjtQfWe5OzLQV7
kcBShmTaIYt0546El26C07MYcgJRiQ0p/KnInqG32nVuJ+QSVJZhA8XPGPVIGCXISHA8nZDhirlx
y9Fy8pHab6mWD4Glt8uw+k869ACIW/Y5NeYhVLEouU/Ss0nGqIqW3p6bFOG6/esaYJ9CgXtJ1QyP
qaW3I6QsJc29F7r1F4RGaGE9PWcKn4kpuOyR5OMMtm3uQ9in/npQXQxBv8ebiX6VlV5A20r6G9j2
zuEUgA/2HJAVLKfnLe9LZM9jABUw6pSu0PVt7CWYaPy2aLxupGXYgla4SbjF+KKZynKmokefefOd
Zv5Us+0sUQ3Db0sucJxthZud+nOS6SefdK6WMojzLZhZTdQkTxzJkN4bBfa5WeSbH3gnKqLsaBG2
upVci7odnXkU+hnmUA+EDSs4zfr4FPusB4FuwUfu433QYBX1akaq1y3k+7iPX5gJA3Dw4Q0uRfDv
PPfZDJ8dBOhvZJ5e424ISmt9Bn9JHppEY2XvEPNmZAGjcWSPDVuT+7Frec78lj2MQ/YFJk4Xc/Bl
XQJcPX3lNPnie+p7grOsSvz5QpDcK0c6dvUQLfzBrICGJ6TujyLd+zIFFnXvB+KH561fnE6Qp0nF
ckBOHRn9/XGArQ9PHOGX6frk6CkpEn96I3tXrMG+4zD2o4rrpyC9B9GJ/H+URbmW2GOE3QBIrhMe
AFDmNAIzNGeHcc1eWqRaPQ2WYyMBVilFAmVOvk7dLZ9fxxU76JrqLwa526WlP+meQSVvajL2QOxA
4qKrRfrlesgNutIbAYUU2iNGetUN7Na8HXqcYbx9EnZEKi74MTKwLKn3K1LBU5zt3UEuyS/X8Seg
ppA++PaKmQanzPW/ljSF/9+Dj5HzfmOx5ECkAYUTJ29E+GDeOSswYeA5HbEnTpoUehFHAig+EqwO
Nu9TdshRxCN/9ecBKcPvHele+z3ryi3ZbtIu+cVacFuQ1+cfbEu/zV7/hngBwoYNADTtgYKIXeU3
QN55mvknNJAgtswmDzGv+rXEKrqRK6CzDEnK0BOyUH3o557xPphaYLVwEGEc1BQF/E0d4vGTwIuR
7eJ+mRNE3JDHQ3H0NJL+aWzHzy4ypWzCOmrmscZVoyC9WzjMDwjiJzUbkYDvh+A0PSH9d246+7Fg
EMHYRubs8eSDdlk9evY55iF27WRD0hGq+2AeBDVLgZ7sVmtWSr2fdbS+2WasHNOfGAKBk1VCkbcm
yRc25d2EFz24Bl47i9yIgLU7YGdGOL79RXAdT4HP47DwQWMyyDZmEHh74GVAHrbP3bS6XHfx/dog
7jaTe+PEPYNwjFw4YNUMSgiT74GMSenmREEpgo+VBhzUtPqc/B1EXrPtZeAvZ4xLCHMjk2KZUUeG
C0Y0LA0oYuQPb1uHX40adJ7KIBAuw44skUlNEQcYHgETUnwyAlic9x9kwMpb1GsqoeMHgN4LEzwJ
lnz6UnmH6dEK3zs42Dd55iPegGO5TpU+j1v3aoge0FINRZrpLxkEIERIMPCh785sb36mkY3BBOo3
7qEl7gN3bFNzm6RqyOOUowuHiQK0SFduj7+bGBER1Bnxu8RZVkakabFr5CNGOxTZbMB/T81QBGN8
GDT43Nm5t+ucC6mxK8R+VAjPbncC6VA4U2U3KIIC65pE7t/mCWd7i0BSjN4awVv+Ch6PYjLVCbdK
vQO8O/mJ1IjR4unxMdYCLPzXBBEwyyd8CJLvTuBnCuV8ENH+sBFZOvIYy+0NS7MKOXJrYGnOsZ1g
Dy+xOaBcWnKoDzVv+T0TOLhgl363yV1g3lrS3KgMNazFa1kDfXtlXvbhI9ghkTxAql4esxhFRd5i
V8abEXwsk/cZsb4eE+zXM0/gxCu6F1Pr8raKhX0HDSiKHRhYsaUvQTx+9YbkfR3mNafK/9CdfGCw
kOABjqJG3B4Rv6L1MM3ER7pr5rotWrE9MQRtDoIq5Kc872EeGnrTGyRg52T/tkbqzBw8u4W6BzBi
rECgK7+acbNJUFIo/3kfwV0GROUrne6Rlgpz2+KhBscqIEgUKppYHpHeXgICiCJIUTJGSLDOAE+L
iUOyBsWkMEyGgJDPsxlOaHANVrTR54LXqMgs+bnF/nljxDvt6XVTR2oyGPhhgQ9r1+BtVXjzzNbj
DA9ukATYU3ZYSfw24ggsZYvae56OAWXezajFaTQc9uymBPLVgP99gSJ+ygXmWRxQu72uK/z9Zccs
mUZ8HwLgea53TaEt2oaNn8ag2yobOswqoTL3OhRS1hdIVlp72CUKDfhQtYfuFygqxPdx9tXBk6iD
+0VuVWaxfryM/mSDH13IgukcpL8mAK45cQim9UL9T0Ob5d7bb6Zs3mo7pi9js/Qnkqy1ZBkgdjqu
Z6icD2NL7p3YbJntGCzhKUQpNw6bHVhBMbR2yltL76//9zHBHIdlS7HNNewywhtztCN5eAWC+dg+
ETmAJ037MvwPjs5ruXFci6JfxCrm8CpSWbLl7PYLq90eM4EBIBi//i7dh+nqmenRyAzAOfvsvdAy
whypOW1m0ZvG4NWy+JIrdfnGq8V/a29ccpLWMFpmMDap2e/tGWkusz4ZLCP0uuRRUAttWh/+kyWL
lyYqzmsVaygph6bDvu6q7mF+HVU2InoVWTz3KbGOmZVuHcedKDwRl7NHU8pIvxJzgUcy3Nm9oRNt
tl+2wQLSTDV766PWs/GRjyUe8+EJ6uvLopb31eYGBVlR74xH4Qds4N54lhVOTz/1L9JjDy7t4Nnr
MKorEhlzpT9T0X95mK6Tpb9gmhtuvUmj1aACJF1uxksbDoeszna610c502HYmdU8D/ZU7T36m7sz
5gDhwjphnMlZtIMmyTLizZLGQLddc+MzUIm/CqNuD5nP7LORJIt0+1gpblZqAeiIgvazWXerhsaj
x+4wsNnExgpQZ8ZH2HRNuuFZLG2ZqBJuRaa7Uy0hkwizz9+dromw+o0ZepfzZIbnteWnTmu6/qUN
qMetZiC0I15EE/GQNY2PMiDabZuGxnbt0uElHYfoFBWCfHt6acVUvwX5etcVMEcNZf2G8qvIBqPC
+Yx6HeLtVa6G46pGvIuFeenDHODSakOI6nn8Jloxq7ePkTW9aiczae2LF06OYko/RCJuzeVgjMQ5
qMG+PJcEqU8WzeSKw/Zg26rr/MZyjQekIUullt1kZD6OZBIzgc6Pne0l0/hcFBJIUq6vSkzPS7+8
WzPeCafk4zrRPM1h/S7H3N82nsEm7WDcMNQqsQY7mvyp+BiNTsRAhfptNy0xaVC2jbW477rLQZGH
E3P/uGCkxWfAdKjw80urMu8aLTbtaXuLHPnWaTanOiS6tZbZtalmgAdr+mdg5m+N6bvIxZ4SWGz9
3Lq1WZkfTOBVTYjen3riq7Pbx1z7pHTDPWnBB40EduhXZzubLnt+mBKmncfl0Q2aPG4akv/9C1IK
84GMqVHdVT51MmYuaoG9waLnwhVgj0vSgAs9+OJx6ipebp4bH+oEj+WNCr3fzLW26A6dx35ZL2Ri
Pm0lrqnqrzL02iTwnLOVpuY5m/RhLvUunMnWVc0O8EWFlVxOScEF8oW4Rb0bbAMhouOwyOoE24tH
l5dGqn+z1MZDWWU/kfMfjliwRt1xDvruPiNiF8vs05gNZ4dh3TZ0gmY3f06RobYIv91Ze9WlgrBV
lRkxWW+I+MbsmmStbnfozkAAeSNPIeiDzURdmNyrV8PizrryveV+dKV6yvz7l3XL9qzqnboXyr09
njFQXPKRiIQI8CqPlUzM+c/kyscpWH02o2JjO/OjOY1nn4HBxlB9goZF1DVUFDQzbJ7J+1RL/xd/
vce+234JhBLaqaiJMz3t8GcN+3aiKtAYc/Beuehf7vfYDad+VbtKlj+dUT7rsZzRxM1TpatdT8iL
kdYws380f+1Ye2Z+7r3qNszjoWIMAdcJ0FFY2TveVP696VV7K8KXUvwXzBbApOhLEVfdDFWl6ZXV
p0rDy1pSimZr99YzoIxBvqF3zZQL5k0HdwvjwHw4hUyg9YnYSHAS01Q8LnDFtk5HvDtys12GWAjd
gi1xmSnlQgI6nj/oTR7ibJqyPVH5+Wj7Yj0ASSPxYMX5kh3arArexGoQVQ189BdDXEammdfKK+wn
QAjW0+q+rStOOjYb5sfyS7gUN1qpbe057UNtNP910r4xiCDW0yuoasM/TjwsyXf+H8RUmec+zDDj
EUJaWyxj2eyfUukili5+gOlNU5vIwD6UvY5XwxAEpKNzqorxTRTlQBJRsKhEjrObodlt14kI9Vyy
/GRW+5fxmgYnwZCcfbxNEIyPgnHHwe39gz0GhPy74Ym90zsFtpk++JVMHwjdPYoAxhEZpR3r6FHZ
tXWce/VXDpaEIOBlB7hK7KA2DZm3Ah+p130+ueJG7gvwhEfuKuL1lUbIZWHurWTWJKJmapkv2D9L
4BYSb4lo0Dbrqfj2vfVzDmiis2o8dwM8oDkofvFAXYlG7EyZe7GQxSdj13rLjKo72HX6wDQk2K8R
sxtDUkg2wtNxmv7XMYXfWsTB2CJ4F8nKbQOG5ZtyltulFwYj95qupMbiOzrd0ckKvWUJemZgS1ue
5fhGQ/u7tvoGqTQODGTCNu1MID3OYW6sJKNeL+8oqqCU01at51pIqg4SjLHZya/Wv4mu35W2Eeyy
tAcGGIUkX4nwOGga4IiC05QT4c6zdbsMs72RTJ5xCC5q07Qkn8Q9OwtCBnaOF5I1tq+ZhZGxqrmU
TFIxi064kFMGyFZBOLw+LlEpj/3UPYbNLsIAuWmiFOtg96PMhmQXhD65xnXVJXkzf7ZTe5QFnjJ3
4NZKsBIyoKnZGjQRRpaCG0mPvrKPWhBOQU8ZtkVnfUSL3KZS/Ahq2ZND4iizMu4+FoMaywAB3OAw
FVANzNR68aij7CyceKNlcQqGGu2gtQjyFXpnpP7CV+mflpXsSeDO7pPOG+qXIXadZnisDRpCkVK3
839bL3oixukLYx8tFxNYS9y7XKlcPpGuN/dh3l6B+ZycxUHoqibGtl7HO9Dmb32bpn8aD9vG4NKu
1XIXpkOOAw8hYh2Lr9JQ7a4ElOKqft22s0aFQbwxw7mL5/nS5vXLxHAz6c0SD0lmbBsnkk960mfW
ODLy4XgoQLVUNb44KTGQNPeBcMbfTYv/zpSa8sDysXIsywbqwUuv+29vqH8dqftjmV0Cq/nkJg3/
t6PSduzbIjsCbjmMvncT/EelbP294dybNGKXqqU4oTQ91m00JpGA72goot8UY0SLy7CXT15Ou5ZV
zwajnFiaHpgWHKU5/jVW2lW6h7KqMgKBxrGMFFuvMHluy4XOWzhJS6JYe+4dJVV4sXf2VfODNEWP
wLwR6AkecBKAeGAqIrT0+IRIZxKSw7gRdfNVSL64GVBvaF6pPCI443HcDdnx4GuO+hRaAC+WE81k
VgG4bDvH4pbXJBijvDbibKx3XNkHF20uGbrx6mXyz7AUJPCj7rtxSgpjHXwB5CAnXshh664AvXIS
ZxEvCvV/eppK1rEBjbezDfUvstftaMjnNiew2Taa6U/kUjHOIOY844feCLvhOu4sjJQbj3p0l483
Irf93hhhZgV5Fhc+nKeQ1kSrdngd3D4JMvGDp6fccc1Q+uzx1NaHcqSQB2M6bqY+81/8Wjy5Wlz9
XGCyrg2IS4AcYlD2AH2ki+1icSlcPKLAbsjwzTQ+AswqFPjyXHrZTzZ+c/3VeRDgsOjkEmbJwATc
etx7Tqre4YA+GF1vnoXDUwh35FP7DoqIx1y/wesZ5/34BL2iOYaL9RSKKqQJpIgISbF2Cgu70fYf
PDpo6MojvVpoZ1e3sBsJUwbbrGNbxcEdGwfReVkyrTQ5isER5TpNq67m/8Y0WyDDmG963vUDPJwu
LE9MgAqkYH0PRk8PVvC2sDRWwfQUNr25cWZhERMjbrZWiLl9lFVbd76rF6u9yxpJ3JGhHv6z8aRG
83UCF0iSq6JEiOqXFCfsLue7USo4Oz8nfSrbjnxz7iSmwTMO1fFBL+rBZSJ+8cja0k4WMROtIvbu
mdgSczhOCDBL0xPydMdnLEEyNCHGLYHkCL/p6JK02kS87Zt+uW9pGq10lPceyfxRliBP2BECn024
cQVQGWz2F+rUn9pd8r1nR/+VYXomrbwhjo0c2GKWxN0lNr1LXG0u1FXofiAbb2PAXJi8jkHil7y4
U6SOgyeHxAYFojSWXekU1r6ZKQ59WTYs0EMK1IbM2Wgldc9iVq3zW7qwOszGGGC0ImQrl7Gn2RZr
XL0Lu9QbWDEzsQ6sGLiaUA8n8qw2RoFfezLtrTBSoq8RGejhgNUKOfyOqyNZ7igzLlCLYjWSKJtX
96sY0BCIi0+bAthpsKZ5HAZWtzED/nLW/uxHyx9CCMe2d/MTXjYYL675IVkCQCA5psYvj3x+UMY/
wxt7mt8Kv8egm61BFI4f3fIRjKrdagzRzhnRqYj0BYnb0LTjcHCScO2uZW7sc7/+M/ciWQFYJrph
KwwB2ywef45x7x9nHg0KMyl20hj5YVApTS3GJyJKHXINqmslPIxdHqYNo2w/4Ay0STvJ7WiFLbae
22yE9sFfinMa4PcvrLvXLqh3gnIkrtoJhqFBQ2O397kcgfGN9MciyeE9ZOSIkmaIumTeaS8YXgK8
cWNTfEADgrtCAHb2smY7ucNW9xTnAvPOOSz1fiRtEaMIXcMgkqiLut4GZmEkrouqEdrzRwNX4mhN
Kk/61n3Cb7/hEDGgXYFA42WSlGfGpoyMdFfXWm6NSTO3VL8EmL/ysuJqTDAEGmkVuMOlB95kB6IT
zFPdsKYqDEFuOP8UZnXTuq6RWRzkujQ4ZzNbJAanvfSMlwV8WzLep+6KJ/lAN7QXuLN78sxJaiB1
e1AxNrS+ZiKAG2zmiGIgNNrTus7hxXtAo3gSwQqKbTQuPnisfeCTC27zg92bCsxtnt3b72MWjRcq
pf5AtzczEjM+R9d9yEoGlasN12UxChGTJdjiJqXLriZap/meZKr912ayXvKVPsqgeOcax82cV4ew
ad8Qc0WsU/QjOWC0HI+F6cBls2EkrFX9zi4T8P8aCFcOiJvm3Py0EKZ2edqdGTTgBZqJlnbSb49p
doLQFnFf3V0I3XpLUu3f2pAzZaAmD9JfqWKnmlj4ENaHUI17X/8pJ2tX2+l4NeojZtdi3xU+vMOc
nqPS58pwDLIzeb6N+hxEhVPdxn6dEEIHBgHAAuRkHeawoDcD0rdPreW9NIslXrW7JpAWuiToGRsx
Pj9JxzO24QSQYRrGg2999sGcHca701QN59ErRaL6uTos0fA5Rjvd8RONRWDGmrozH5S3V7ClRiX+
8+vG2FluB2ooaE4mauZkQsCzsX1Uiq0a7fCzHF7qFjhMBzspCLKGNmRFk5PdMe9q5ruM+4V54zgj
EYPIxVloeMSPYbbsRFcUeET8cG+izHFnAZeONoMGxl5/ps6qD8ilWFEJ5rf5dCNRwa3LFW3FV+oG
L4ubH1yvOBbjY2tRpTTFrusGGAHqRCAaI2mZGOFJBMzkIEZvoAvxTFAq1t3NL4IvV9HQRju/PjFb
C9pp2QzIBAXZkW5i8onsk+SOQYLZussKcICa8LuFsRz63TNz53xjFNObvbqfuc/TQnwbXrh/lYvH
njL8q6f1u6VeQ8lyXwepoH9k9e9ci93g2pe7ytoPwYPb/cg0LOiNplMUMXVB6vlA3Yx7B0tc67No
2+IBV1jIoHI9M3vhfafSEOPnaOLJG8XT/cb0rD1o/3+pap7wjRyHWR/uY8uiXnmt6+U05NENMT6O
Fm9MypJNSwQXJZebU4MBTcvlxBvxblnPCheD/44zQzLoJt7j5ARD5quXj89+1r4VOrg0xfTshEd8
H+0mavtnir1tng99bEZA3srpt5g0lG9tv6T6Gwx3nJv/ZcsrSoQdmzlpxR6MSyXPXuQ9hCxigF11
vmeqBbqcGSiNQP6KPjPEwG9jcyUURT4wGUX6Umb8RnaYX/OUyUptDt80QuNFi2jLgODWdMSY5vLb
AyVHx+01zCxe7iBaSyAsB7NRxrjAn8LqZZGsYwYEBlR3ap4cIcFQEozC7Ef3OeRX6BTo0sFJSSYo
Tk4HGvpHJ9JEZlq0zrQvEgl5IPD+TYv3rIQht9rzWW5oOXeqPYyFx4LvAKD0ecxKv745Sx6vlYnV
SEefeb2+Y64+5Pb8VZjWqe8R2SWiUGI5zNGWu4u4qrydLMJhayu5NZV5pJ7lbg7iiw/+ahf3E+8F
lbV+cAJ9Mxc07t4VD0tTb0y7+Lby8+IMj6MzLokdQBu0hr2bTb9oa6+8fAzeBvC70XQkdwYOw7jN
PGNmvrAiozamv31uAEse1Vku4WPuF8+2y2VRGITTmjcC+H0crDmlV1j9Fq55VOI5d6k7s6H+0lhH
xJj/kaF4VJmDQd7fgSVRcWlO685YczY66mnPYqPR0MjYxuIGbZKBCP8UPwMRuo3ZKQ+cM5OvrPMu
HCVAKeZOJlhViFcNVT9XxA0+Z1v87UkbRgvYU+UTv89G+zqMWBF05GCa4Z00LWAeon4SrPBM5Ux2
AvvHp+ao+bzMd/apBBGFQlBuBpEyXqUfo8YCM4xP31SwhkEx9iidcNWhnb71In+1WiTwxsa6Wjhm
HCr21hXQToTqYZcRxBMxbvUyXHRbf5S+2pM3rdBDjBvlOIwQsmzYvgn0a5amOf2T9+vbiFDH3FWx
VHW/ytFH1rpzkXs0EiYBrjS9VR6JtNKjGhEZ22HQ8PHGP3ltg3andC3RXwKmf7xLG1tqTOJG89gu
FnnNob/gtv2yPQ0seA1/iCLvTdOAA9GxYgfK4QdDu1tBNLbtb6Six8ytjpYEhWPM7dYE07M0IyBf
h0MAnIKJGnsReUVJ1K5KH6J7Yp5A2iN+4mPes9utZM6qUN24JYw+aknRchchvAXd2R9xxPZQpSRF
slRfJZ9z0AuTFN1E72y6PgLKSzZMqIetM2+JYfmFfaGXZyoCyF+Q5dT9Ol9TdhFIZZ9NAFs7nMy/
0bQ8lIUskrQiEQxFxTx0s3GgGuSwg3nQ+Keys+rDBSJhKEhSY/fNSamFqb9HSzBjkTaPHemHQ3/F
qGsxxsPCIcJDeNfWZ/mDujom/bTwuqri254zRtoCdNvU3wTfN7ZqRHfIL5+E/AjxYY4S5H+193dd
l8tsGqQ1sgIeiFOdMkETrNk7/Dvyg/BWvJgU0Hr5jv4fPbDNf1lU1XATFgK1gf9aK1PE+WBhC4u+
ltyWMZVzv3kd7TLYqeYo3fXYoNiEXvXSrCD8DdldcevcyWakPOxQoiYew6hpcSP4UOIa7zGoQaxk
2EY2rq//Oj1lTh5w6e6fhXdNSWya/cKZCpns92i6TCaQEAfD3VE2+7gyivD/TmmGCVcPoTiG6GQf
U3xsCDtpyEqBUfopm/CE9eABmbza/7q8/SE63JQhX8QceZ1aLyZw91daFrFGWb0WZgtIxd8Kq1Kv
nt3t6qECW0fKs16jvyHvtZUPzg5s8q8gD2f48sNszTc/S0+kC8ggY0S44CegQjOyt6hsAYQbdwsR
77/rlgvTS+d7yrIbe9ybQyvDZptDtsF4Eabc9cIhBxjpMmFlv5uOMiYVznnQVBXKu7lxz9vIUmmT
6Y8W/OUB2R6OSACw3NIsaiPfE4RgLuxGBteVoWU+wc9InyYYoRVbS5ZCvrA0+lfNDR5qvRk6AIB4
4VBQMFw5cAjkCsw6K8zjaprfTBC/i9WlW7TM7OwV+XvjC+vIkQXNzmOgwMkD0rr2Vn8wM/1tLf26
X++ndnh6PVjmWr4HaNyMy2OBp24O0wgD7fBWmm3OTjMWBqAOnBj8GVOB/l9yZNKBUwhak92cFglE
NgYZz3wmh5Cz0ds/MGTtU60X+9QZgC3NBgS3Ue5df4724ZD915Hs2Jj18GsW/oOzFsHOBSsNTIEx
b2ZjKsVIg3eoPNddw22ekjw0wyuTYOg7JsdmwCDb+w5QxhrhCGVZJUYR3jI7pNS6/9IGwOeHfsEU
479q9KEWBWUn3IUdEO76sRzcm2LADLeMnJYp/VNeZ8fAKD9WnPW7sgLepOiAS1BHUBPsTz/srQMj
oUyH2XUNF+fKgQ/mzgvSCk+F9Vir5wDE3cHw42iOSb3bMeaeJYHv/Y/JyhsQfORCsJG5EcL/7qLr
otboaqr6qS/ICVkOMRb21AMIXeNkaPM4dJT3Yizgi/WSwbGwDjzQJub+/leFHAWSAguTz4Hq3iSa
dVzbpHLU2xhWT0Hfi4PrLl+tBfZRBSMSutNDi5++be0sPDsGnCNhhzya+hLYdxDRp1dEt7QksWmj
jjoATHtNsttJamyheJXAOtT0n9W/Nfc/uQoXafrfmAlPDn03zeF3SEScuaje+auZJ9Fk/C6hL5MS
++A0YzHMpjXa9pYYY1sz04S5YPsBci6/5Ib3G5nWj1GMkCfdNuVhA7BXEqcoQ/+747yTaOqYjrTp
WzikBycyjpnPgCNsyXDXazVsidkfq6X7yKh5Gps2aRQYnvp9OIszLM4mydvS27Xp1g+Md+IezvVp
dMqnHqd6Nlh8hTAHacjEAJv1jxR3KwRG7d3o968qXZ+scmA4O6GndAZViRhfZTb+rEbLLpJmACBt
FDiwxeD+XoYAq5CPzDwA7EMc3ZT8eEUEYDtsFaSh4CmHCZ7J4MEK98RQVER4PaCYtwx7qzOiY5nC
+Up0CF9D+KBG4ujNKLbCLQIM5fTuDmfQwGeK7NeK8mxTWuldUvjETY/F8Uii2qFmXs7SY0L4Lpv1
LffvIisknrizoucu6J8JVZ0Gh9NxKAKBj/U8IOlTpu1P896mdutocZQCWL+UCaxIl3MaqY8sNK5z
pN9SgaZGQ2ojQ6VPtj+85eEwbBswVL4ujbs/7DQZ3+nU7zFLtjEsw/7AGRdnLdRXAXLRZb664KDO
Cha/kiIT8h2vDw2EAUxVzOmL5/efaSHIX0IfbtNPkdpb1RkJrJ9LWtGRl2QU4g4zRdGtsQAPuaTM
bSBDMQDEoLctPJ1wbALbL2bkwOJND4T1ydkAIyXWoMrP4m7PbjkyYXiyo8lMfJMZv2QsWHfHupwe
ObkAp4v95GXGG7qUf5rr4gEMW+xojbgAq2brdXFQtbiV2SCMvvgXTgw6A4MHGvr+Rrjgl8wRsCTR
w18Xvofuop8F59fVHNWmECRD7wcwdA1rvL/85MJmScz7Q6HUyTkNBUACo2cxEV3N5IxTEsxhevOr
dYoRF79Mg9G4c3Ls9JNzrn4zHDVYBs6tP0KLZ+jUdz4o5lGd+jzsDmTjcDtlxp+ifx0G+6aj8O5H
H+L7c49yhO5qgnsq6N8oO2qv/gZ73G4DSEnkNvytgU64CU11cyvbYrRbncdFXDkMNN/jAX4Aswp5
gR1t4Pas1HA2DNGtm9OaZCrdj644m2krmEcFPIdNDpzcbOG7+k605xQu9LEUX2HLSLzAbH9qfFpn
rLcHjn8piZsc3TD6UFb5W6Vfi2kvSeO7ZBw889fLf23hMUsa3dgs8d6lQf9l5vhm0g68F/fqceW0
iqIU/a39KRlAXUb1ILNB7lNv+YzM8n5Yjftt2ojjHNNCfMN99sbuOZLdB2E89zzVXrNh2sJLwdQq
RkCPAHrKAAtGwINb13Tjd+SeY6P6pcTheFU19Eva35Hg7YZNZtouJdyUsPDsDSdK/VLyYUyrhnWX
dmJkRw9usCkPQsjg2A8IIVML+yLjMcssXe45lMmssQw4/eDjG5l3NXj3jYJ3ikCRkZJBljE1X31I
T3Y40JX2ADkDUXaxWxNCbBvo8INhnHOVt7Fu9CW3rHab1akHoDN/dQjjIn+DYIxwkO2HBdXWJiWs
Sd5t9dABqZbWVwiA0PdShFLa1qzG+F/YJUdZWNUHETsogcX0G44WwX7L39CFtxtXowqH1UpsVrcE
AvA+wqp+X2szJMAgb1PNoT+rxoGWN21CeENvxkHJfe0WpwbZf6S9iIs+mlhQSjgaY/A84QO8g9bd
kOMQGgNkEc7bfM6G2EIey0sSzv5sM4sUU6JreKrRJA8ieyL+AAUz0D/jVMpED9ZX5k7fU2EHaB4a
C4uN8ofoAtn3Gzf9o+6yiy+cv9XgzdsZC1Bs4vKbC9M/lcDcF7v8zEb1U/vOZwgSo1lAk2E5x2zu
3ZYxSuiHhriBmGyDHoJt+jGSWN11WC8GFX42BVJ+mdNXT9W7BxF743bqrfGgb9+5Lz0K38lRzUut
eg6qkuu2GvI/XF9vY4bkDP//B0sfJ2kGVCq8x4QUaNAOF39K2zyAW+Onrq0AJijHL4ChfaZHt0fy
8iFF2mWAdZWEpvWAFbnmuqvjpKLuZMjwXAcA+TJ/+SqrEXufGcJPYreTIQdd4MPbqCY8l3Y/7703
TNJQXdSfoEIx7ma5my6RUfWXKujwxXWKdLBND2flUZhgYtjmvfsvisa944tpk6Y8FhK0BLzk6GNu
0i18xLtw4l+DSeu9Al+7VN6bO+js4OX3jLcZJHhrs4vtG9TRBj1u4cEaLmVED4nzsKihVcye8WV1
Xpc4aPPx4EjgUOVzBTTu0mb5fxhH/oKA+RwisLgFAVU7u+pUvM5Vo3fI3rAwG3mZo4Y1mwcE6OXO
ZiNS2RDsxyYlJ8QhMsb4PTU4HINu+SCFRgDES9ttZyIAWJxbx7rN2KoglSVEvm3DO6x39OiqXY/T
Gqy820o93tZUPCtrRasXBMQ4I8SI+wFbwyRBKhE36bbQ+E9+s2aXthn5sugPig8VmMg4dIB+MJPL
BVdlPJFJPXB6wNbKFFD/ALv9hPkE/9UUxINZPg8dEtYfvx3ri1szwweLg6zq2X9de/m0CkTtUFtJ
A7Zl44MCjdH+GE1FdycYCwEWJVSwEvCouHMHgiygewoIDHg6jLOKM1ykTuDjTmdnAVQTAGDEdPdf
2WcnGxr50W/+5KTXHjyrfRia8gEWg7ePavpNigDraP1mrXXF0c7za07Wk8wChd52p4sGYEju3Gdn
YPubrBzz+Xyff6qqvOkmQADEgdF2T+EgcK60+nlt2+vgc0BGa7Z7NH99bJjp62uUlXs1Gu9O77wX
qwQFnYVbSEkcvrI2W9+fsgR6YL+nL5C40tWNVFqaGGN4bmpj3uY4AcUzrm0OstuFjQFJrAPBYiHM
KKJUBS5Ev3wdi569cYlhg761rqN37Bsfy9kL6h9ObVuglblNEpnwLOfULcjnFYk/1DkOujsx1Qdl
NaRwJj0gjmnqPvv+VbXdpWsIP7J00x8MPCzeDMLYamFtR3xa7YQk25izY9pKN9Xo8pAB/2RrlYDR
HICRLaJkx+KIOQKBmzcWL/4jKeLl2ETiuQyGLZvplzlw5sY4MssrGLmpIb1yTsStXsZvx/Pf/XL4
8lDpGZoPN05/WRWFo4u+OgcEL625ewwGa5tlwboBmSHuTMzvwJUHzJGA7U0fc/MYfjrVTFHZvFiu
nMlchC+wAUhpTlXSk1jeWE3+1UVttquF+zzl4mSM7U8zhS8qalMsWyfDKKDBCl7dBQtamaG5g7We
gHMmkYGk0SKwRQ3r9J3gqvryG0j83TVo3juojgw39a9Bc6Gn/rhk7CDQbMrTOA3A1mtYe9ARjj5T
/U3uureSdCcbU/BaBRiEFH43WP0bgHYMMSOmSByhCSyUIAnCDIavZuYYqeivT1lKKAA+rBQiySs2
mkAZ/0nL8wEO+DxV0NVcB/uxKIwHu0tRE3E5cShIFG5zq4U5G76MZUpRKfSPPyOkeaWdhOCiUL5z
b18v9Wvv5PtMSuCq3bgdURcbbcE6R+KJZUBAiOWOE8k6/48xrQVT8F8OEvkNbHfdTS8cEhnsl3St
QX6HB2vECzxaOSygtnzU6569m+lV+VhME5T0aL5Ojrut5ILolU/5dqGKqDRWFxHYF+zw3uZueJyk
+uvXIXzfFH90Wr7ZvBs1zzL6LIW3rgUOJv/BdKY+DjsbVwWLTxqxKdI0VoU9bcGfCpX+5w71Q1By
Rlw03HPqxuOE7SBySjAM6QKCDTMLAJJo20TVDkP2kZxjxQSJmX60hMGuZXK81qk+GF73DOSm3d7H
VknXui+cPZFhkXO/IVNnu6WrHwaFZ8laza8Fr3kyYvzwMEjS9341TPvHpYWJbd1byNk9FYP1l8M/
2muLS3JysplRoQHYEMUH/0s0FO4dUMtRflJcMcYVGz2IhfOBTLr5u3O5DIfYsOc2DpjxhKn9aXX6
LbRAvmeMvyH6fhB4eoBSz+99TqDyezaAtQP9p6p0jV0gkbU1RtznvuOYR3wbNoJceH8B+kbsG4Dd
dDkITujqhEI2GtjXJrVImsH35eQYMJEepRcWaqbXHuZ4N2q6GPesfQN8/i+tQifpG6BvVbFs3X76
dnG2MfVFcsg5RKHsjHvnXi9JPpnTfk6d1/9Rdya9kSttdv4rRu/jA4cgGVx0A855UGZqLpU2hFRS
cZ6HIPnr/VBf241uwAa88MK4QN6sW7dUUiYz+A7nPAc2AVWMsR41CUxpDI98qE2i7kLr0XxIas4R
pOOfRdBve/IXIw9xOWoMRDfR3aDoQgpQ1quk7/brKOIzNM3jhyzVmzYDtdXigXYXmjFBNWw7u4K0
CbltM9Z82YSz2wuTMwxuQr8Gv8Z+xDC+TYsr88C3SROiUNvdpVK4uWaK4nVHMF+cNqcJRSRGLADW
eGqf0vgOrDUbIFO0iNg8Jg6I4taBCr/dtLwbVTNB4SqCHc0G69mHqiDKVLWYO1x75Gy5kmlZIwag
z/KSY+RP/qrWxnl2NCDO0mrW+RhMW9uZBDbV6BhA1Vn5sZ/SKGUEL9bTrVq7ZXIIQk+s63iExWvN
/RWt/cWpjepoJA1L/qixoZoRN1RP7ikc2KQEYJFAjHnkkBhb/HvGvs5DFpFYu3GlvNmVo84Kjc+a
wFtoXblPQQLaVzPzQvtjUxpg7ezwZGDbKw7U3fG+6y3UxcmvwUjateWNvG5MaIP4zdVpuZ65zzA1
e+wwWecjw2vykcExz1jxAdJ79OlKHU2n+z0Qp8yutz3lvvfRtd4rvbjPXLr4W2OSwHMt1yBkGrQW
8hL03V+XFKpzr+N94RrHEnMJk1cp9xA2Nu3IVTKl+lJXmFamdLgfxOwQ8CFMEoIxkZh9fyvcwGYg
TH/M3URssM2CjPTNTddFyDXMetvwCqCTvSZGjb1X88lJrRlYe6uOg8P8t0PCv2EYiO9n4r0EYI4v
BNC/k5LGliEUKAZoP3Ftcjq4HdON8CQneZewq2sCjXKdods2yuqc0RIPjoa+ajrR0Uuc7yGqUCgj
rsoEkmAdzdGZ5pb7SW6QFTjbr2WasMd2uavMYcsneHbv2sTRGwzyT4Es/rqMkhFT5s+V/Vtqqq+x
NuxdSCotsVrtcKpNKsMpT9bS93KYldkXyY27xlw8FV3r78wZBdXswciWtQTwERKYl80shoyAT3ZK
3hhGtqBbsXlpN+kEQCrUr2Tu8t0R7HcsMw/STN6iBOice3cA9jgk/h+BK3wrTIQRU5Q4qGEhfjc4
2oRXMmgKzB2RfvV50sjkpJLGvkXFEbhWvw3rRGzwnQ9PUVSd/uZDwT2c/8srkRoh0fqsJVD5+tny
en9lSBpIevv3VE9wf3oGcBk+K0GPe3UnghENIqdXWZxla2k6v8M++5ojzPdFYb7XZbJRpLsxIOau
Cx8p7dDqVAnIQ23eDPlYIPLclF06b8LS2k0hLH/ybgNJvIBBFRZIUiRg+6egH7e6QZU+u6de27cx
xJeCwMsh3DIiXdlZ3Fy2+15kYHvd4lyOdXGCpXUwRdzitLSGLelELg0owds9LOywc159WBhb4vrE
ViOESOYk3SMqqBAJBzc/FqcxCtytN/dvKmEHkwokzMBvFGExIxJDoPwoGPm0td6d36GINmeEiW6c
f7lh+8g0GD1KyvummX6ERoXE6i4NASGkngXILH1G9fo2xCECsibEx7/kc5d0K2vBKQl2tdq04pJo
LMO82jTeECxAdA/7yGZB43j2dbT4O3VcvRnEa6zGrNotL1THYUPz/eKMRB6EgD34QynRUKa3nh1Q
nFUEyxADwXPTW9A+WoptHNNrNeLhgArcEGG4osDDrNnjty6VBRITEPuaz3m/Hzv/T+nXX6Du2SLb
ecChM8B8Ch6LwPVp8YPnwivyOz2f586HSxT2j7WZvaIsYF5qkqSzQJkTFCVeaoqzZ8VPBfTeiTtX
b+YDPbI6wx1Ysz46uaDImKwQSZF47iXwj2ZP0xpO4aYNy3NNwCJDKGT0Ii3ejdD/ahMUr+Sm9EiB
0FJNJIjMI7TYMsgVRIMdUQXFacb3BBnxPawQWmbcBdMmeSHm6uzVCHGmHqXvrFjHoqmg8Bo7zIOg
oS2aks3c5BeD1mdEDWY2Ffw5VF2RQh5PfHDe5MyMVTusUZLvtaj2ZYJn2HbJ8Bub/FZ79ZdVYGoY
sTZxkqV7QuWNgxeX7bqOAmLMBNdrPM3FKYtsyvOZ4G4mWhmpH/OOXMWdKu15F+rLoDLN7pNYNZMU
Z9qrJysbDkFfLCsvJhM6/Ou6WHpbgl0o+tzXwiArfhqJUzMCwd4ts1IITT0u5cjcga0Su4ArXIrp
3sWEQ2bdMR3dVwpXbGXOq+dXknaW+ePArj9CrcJGFbBabdby2tf4793JPoRxs2bYbe3yYk72oWHx
M2IqhELF3NU3HbyE+qgqkrSj7IG4BzJ3WQgQVeCdOEEw91ankFnSU9g1C6AbM0Y/1jfPTDmv8jte
s11ToxIw4oQ54LClP0ZsL0gMN5dNXTgN78US3xnIjJcIwRFJBzYqaVRmez0QfeiTX7QkAXNM5cat
71wPlbT/wic3fpKdK1BAzPjPMCORkFkhiDafc7ZzMKOjz9ZEyZO/hClGE0P5G02MGyIe7zL4zqcf
MQFJN5433ucy+0QdtcrM+m8I54v0h/HJrPyTbuHfoJmkDIfyUOKBX48ph21uY6kOCH6r4xh1NGow
TVqMrRz7kGNhRKmuD1ZMzkCDGh1xPXuxBAuAZYHFcqdXaNJ/AXm+wqGBS1oqdt8zoe+Bu5ttKkMZ
DmfRpYTEYSOeug/GGfrWVrN5IPBzZfAD3EcUnVAAerTRoYIUA6Ha842DrR5cK2EalRp/x9E7NLOY
1yIAD9ok+q1u/epgdM0D8wKFADK+uJORHWKy4GrV0ZUZ0x2hoMcyMMJ10bA3bxU4L5MIJfyKtADc
N1ZmnvlXbpf+RuTBuC5zefMSTsKSgf96LM+VEb2H7bBL3bE5imgmy5v0uSYnqlaa8001KDrblm4H
kN0qRopRo2IBmcGNoM9dlt8jJyfnXIfJai2ZWh/CmuGk1UbWuXQ+C4n+BfLDzkOVcGqJKo0CpznF
4RZcirWfxvS2jFBzp3X26dTIM7ItPemKrKy5dc+sYcBiQvTSqBvCKgyfsBgjGzLM9HfElKgyzIuf
JAwPEVZKCVg91NU9pORXcoEo6KMjWNgnhnjtCg3CKRWvnrBf6oxkQOtvbI1IeCjYiZM+5ot1u3Qh
RHqnETG8aK173uqPKe2YxwNTqQfoNbWfIfInn8KLZL8v/ORzCgNefOQM1Bz0en6LQdHUaieqERl1
TWYFuh9+s2cJaUbDh8/QrhN8BGK+gD9bYgMTMlrY52BXRmjN5phva8nQHU1lcqwthY+y66joBbrQ
VE5fbvped9XTiKf/ETSQzTgeUkQO7TmxmD0H9dTutJaYUg3jzWmy+6yhFSyo3neGIIZtDvJ4I10a
0TIiFRBXV7w1MZvMOSJtFvjr3Ge05FljgFIOOUozPicRG/fZ2S8fvm6EfJzCU8EihJDgMPvhfuok
0RXTKaTe53M8qY7ctpoNlQkISLfzfQreDl0IYxMc0nplLVkmjejPSxzYDLcPrMCE0zzizCvUwErB
WNZWxhDttk/aHpEN88HobAjePgDItTFxxXsVFaUh2/cqjN9sRi4F3O7OOCynQzFHj73kncly+cv3
qQhh1nxh+wQdkeDCSRwSoYDfj+yQcGwKBNJhy4CVopt36lASabTxTUDVTg7xmNLEoOqh9o8e8yVV
xeDyN7V+oowtVnWOObJfN6aL6LGOCpbAgLGi6U8bxHtPkdc1W4stfk6fwz4iAk03b8r0Nhhfrxb8
mzFLX2J64WgAP4LLdeZlRUwLyASP9b6L5LM38tf8JELJbtcHGGpISeFGLDZT7uJG6YtDpFn/O7bm
wiT2YyDsRbp/m1F8J8tYfaQAPsPdXIDrSXtXznmzyuEscgAo1LkGotp0uvg9fSwnGpofoA11IW7I
BNqtdl4xUBybEAlbb/A2KPvLC8hIb10c+UyrQ48hCmz0jYyc1/B34U27uK7eZr/cc20vOw6bkJih
re4Ts3O3VuYj0PJjUNFm+2BX896srAQUOsduI4K7ULS32YzoIWc2sD3N/gr5LSPMeetY9RaxEhNj
HZYHg87PoWdfOe5Zyg/Lq36PFclTqWB4kw57Qnh/EXSPn4L4dtbfr8OQI2qmThzhZgvvzCrlHZ70
tojs14R3YYwlDR7jyDWtH5/w+jVhccgQAgd/Tn2nQ9py3Tt4IMzoGdvu1uwHSSk91AQwoJUbJ0RH
RmVu0vqh7Y1TL4xgNyjmD7aIuhvs2s8oMDnxkA1pZoJH12Ex0EPn7ISHDMOIyKrFfjp4vaSsonk0
217tAYNmm9jVySnNGj54DOo7jtfMLvjkpOQn9Z401+Ck4nvVxEgEqEAGpiFrDFw+wggn26haqfuy
tS0GWfg1PLp2r6rpGZ2mBE5lrMnG/rCxtn0jX9zxFhOLkHDtT+n4oTq73FsxNDfbrvdySDDiL1sO
j/3PXtepPFm5fhxNgc2qbKdV2WOtDYbpLksa5ht4hOgQXVhHMfpxDzv/pzXFj3KqGU/3oO46Bosc
rADHWSsm7Hj99LbU1Yhav8cIAYjLbdRMsJjVuaASLQhFhau5SBW7lziU73B4oRtkp1ynh2gC+Ss7
j2WLjRmXmywou98G63D28ywrZHacdIB4wMR00tO/UCag5ScwEA9NHDxVFlV5LkL/WPG+tNJg5mRg
6AqK4ZS6qCsCSRSDsTzJtNwsGwFABePL2ChiGCr6Vdy/D8ayEOJNPHgz86iKYDEypsctEH1eh4oy
yY3D+tRS9HluvG8myuNrZnivhYgJNwJQuj51PQVtmgq5NRL71pHdSEZmjLtZftae+OMGNV+vdF7h
eiFTT1CVYZYiAUtdzYntVB/e2mhKUf3Wz4BIONNcfky4pQzek4C0y2l6qBEmbFLXjrnEO3yRZdSg
fjw3FrLkpgQI55TsXITj/a2IS9iqCn/9XPxyB+vYxBEjDtUN+3hI7sOAlZrOcUNKx77SyMLiQQuG
pBShMorzt0pV9JC+ICWUZBTkLUhvuMcjh0qOJAVTw5Z/LY9SdbIVL/+gLsaccfVjk4evQIp1Nd73
8o8R0dh5Wu7ZuLI7CrpTVlKSLemjeV0CNWFXzhjTGZKbqBgIShJtg/Ep7diqjHly10mZQf+9r2ZM
47XPqWo4xqtQRrwbWzRqo37xw2E7iug6ju7dbDvFjlUQWrTkSU0RAks8LBBCkTfEpWTa3nMzY6ZO
dGO/TmKEaqJhMFekabF6MUyUJHhL4Ooq+2PJUeLlSXCW+YPcjGQxLPQBbkV5Q5iYAVGlAplAuEWy
DWZTkLaOEGZCkB/PVbphGIOygyXbHOi9YYx6ZYYsCeU4JSvbCfANFfLg4FbZz1CRB01b4JVmfMTO
qgmUkQ8QqskODeyLj4T2yWkksQ0tmblV3KDU00O1gxzLat+r2Bq7ATPelJ29kPGtc1vnXCOTjC1E
OjKAAmdnefsw2+U2mcMEK1U3UXVCwGTEwozNKz7bdpbwlip1l3BcPESlBkcxivu2IbpRYcIzBbi2
npMSBYF1DlRu3k1zhDw/QKwRzYy1QbswcSN2S7maMA8JUhkCcFvsvalBeotc93fglcgaGgJIyiB0
DxEcd3ZMM76Itj6aoIvyjddHf3U4pFh7EHEWEljVVJl3EJXtl2nIAKhhkGeoZR/njtybibwyMiPh
gWRze7XLUT3Ulf0Y6al/Ncnettxa/rJt9+SGbn4Rif8hEhwf1HKwKRtlrEw3QASnk25dlAP+XjP/
Gxv6IEqMsf3Us/vDVLOa5UiD3Y4EqWXMDkfPyzYoMKwXZzJfdZ2Z47pwO6pCYDhPCcSBI2NmJpXd
wbeHcRsKRttu0EWXhOxr2w+jreOJ6ncU8I7Ndnhh9yAPchjuwW6nPIl+C0ghiGOROYPRvStqv9uk
bVt/lpTdFLdmFxg3CRXiYXTJOgh1q8mLaMiLoIAfdjXuDOgjgrfELKmVPMEImiMjWuHNoTVkJLcC
sFPcF9riQM8L8pQIa7Km1D0kXaDWZirvK1WqR0MG7TVO5NYqLJPFasyM3S7aUxUhFdZYaU52Vn50
yK0eCrQQODzrGwLYP2ZGkUx9SB+urPoWc/9ZI6EaNoDXsEnZxKuRonvEiOdvOgQER2fwPntBFnYE
UHADi9vYtSgS74ABbQk1MxkQ8bAoe6cmOXuYoNb08f41/fmxMp8FPVzmcAtv0Lq4g622fq4JFhmx
Co7MA57SltC6YFxExaDG5PTkWvoPomx0pnX8GjS9uMJzByM5A6JxAnXVPkY418rLq2VwF53KR+XC
Meqg7EdxfMB0gbOo7A6FbOTVXsBAMq5+GXaX77Ogl1dhEZJYddUvs3GeupKyyRYkCYYRtD2L+aYi
8XmfoX36RbzhA0mRdwJ6/2HMRH5P3gh8kuJqRSOhJ8s7VWkMB3OivL2rsOQ4wTeTh+9uSsXLKEGI
Vyhlt6OL5z4L6vkR7d4j9dr0IgEngW+KzPBkK98557PB6WAgk+hYEZ8c2LhMhRjgSCIAbrk3s8CF
wv0ZNuTGFyHJKa7zi1RCFHRTMr86MR+fIGqTpzgAGsTExIczbji7QTZX5eb67KmCqtRrmnfD7w6D
P/ffk9PsPcfjsiyyK5mvwzMyWWftCqEPkq6jDUf/FmjtPfgMYMRUP/z8orfR4cEjvpV+/ky60PDE
gT88tTbmNHhbRw02RpXphKzyfz6YCXVJkp3SdNAgv6L0FqLIOeBKG9kkASqyhvDi8F0fI4PP3c+H
z5Hxzi6kPKMKtq/Chx38z89K6xFhxRmAqdGF4zMlnnfRBqu0PJ7urbAc76po3pPjE4ebjoUDrvsM
HfS2wl4H4G7xERROBcM93WQjLB9ulrkPg+2/PGWGfE7K1uX7rRgtqFU3sn3xDfV7FvSkiT1yM0yo
kz036x/7pkpX5dMwCJiW7nzMkhyRaF/cQoWgNkcoq2JpbUSi75MWLF++eNq9+Q+w8b2FtNKkoVh5
jlujz2Q/nKOQFzMTP6mOwczCQBbRMwL6a8asG9Lvxi4UAXGKIRc/IpK8HG17kptEa1G3DZr/Bspo
GcS0W34yAiaKujtU8zKASqGjhjJAAOp9apSQXJlQV+wQG1UHIjAyAMT95IIZNmdtRhwr/AhHolpH
RxPt2DPTG+DEzRL3maUpB0gaL7quj8h5tOjEz/EgXnqFmf0VG8duoMkzRPfLCyn6gdr61dXwIbao
IpB0R391EIe/CuLc0tLecmlAkG8JhaW7Z77YBPGLHBe9Lbpdy7PaMzdVsHVhfmCeyucErIjqNZvb
ftr//AkV4uZcTHbF6efXmQT5WzrpAdLa0kBIUilsUwcbhmLOCecDqikP0E3ESH1OS0QoHdYcJwW9
2HYlx6hiwCld7huOOW7+4zd+nv3z4UffngXvLmSI45xDV5Nl2R/hZxrMH5x2okSNvPr088ycBEdH
NXBt4rI99TVjHIFKIlv9POUwYnr4juU/vjZ5CGSSDQ/50opo3mZP5Vwdh6H/u1GOpCWMlF0QlDkU
J4vlyT6prb0ePSj9EO8qh91J3NTvo8Den1JZkXGwRXBy6O3+KXOpEkdGhLwYBMyn1ZlAhR7Ve71v
hBabLMUkwWqX9FZWYNj26x4LD/zLYIceam8vAIX0GIbDUyoB9Cx/jun0Pl+giwlZA6alwd+yYRpb
pD6hQf8UZa+QvtgwIHD2Mlns6mECkjZZwzrP0RzYBEtUZXXwWp8ZbZkwFcu/CIt/Gkz1LVE2pAFi
qrlkgxUmZQy5K72wQDKPbeK+N27/kLUNk0Eu5IJGl/EXQBZsnMS6zkun+lFk4wkvNzb4p4AbInLe
7iyNAUHt3P3Nx/lC5F7NJhv2iZluyM7F01tNK641NCNBd58q9g2imxFNza+TRZUXzXJn9ZSsZfpo
TSTkza5EH/RWIDfWxsgKt3YpvmjvvNx5//HsuJAei5hzWe1T4vZAEUQ3k2niXqcWmOT+ilK1H0lP
Ta3O2RnxvGusX4x/9QqI9EWVJro74zWyu2+M9zedtTvsEQgEI/MdrCxHE9tdxxvuoWw+me5i5AzL
U5J5f2BkHr0Id4Bpb5CN4dpl70qOIjBBoIOlc2e/NXAthnbaImfpVyh9JUzt4XctxkfWm29O1ODs
TQqm19guqNDDS+EBgDZVXDJl5KtGOcm6MfIjlRyt/t4xoWMpZOSrHOULRg06wZNSGam93gPtM9Oq
1HmXLj6ccGdE/c5b2DiO0cChmn/xql+8HKIWfMbYXxuPJTdclDV91b55strTi1A3CKDTBbhdAao1
9hkAlOy7w+w+hadtIpzOCYcB0Fyd3+aUAbdO8PdpKAbKFsMao9MdBjjsX8kIiNH9RnZwLwZ6+zg/
Lm7zNeoux1zKifLNDxEBTXsQbSQHT+hbbG/bstopMh6Gji0YTGcOOAPtkkbNqx19L+vhGbwq9IKg
+hxdu9tnLoPKIjm3E+Do2G/sjROLWxDcGVkYbDB15NjhB/J8qdw4NdnsDXQyiKa4Hxi1/1cTjjEO
yUutmbnHDdDmkn0YLO8vnxOr1NBhW0rHskTGaYXGHW7FUbFNh+LhLekqBp4bMfsn7tgsSayW5f7X
wPb2Rlf/Oc3lsEf6T5CHxFHPqUOHaTE2qOpr4aDCdYsBh53QAAm75hGLOjT9aSTTmJv2Kkl6ZlFx
RctlKooVx744wr/2+A3YFDOtr+vyBEpQr8LS7ddh39NNoLBRqsecoBrO4SfgfDBg6pIlcpMdA/Uw
eOZrEmOgjpgCrBTT3zU3K5Tbcjw0Qz9sdIluP5rv1ZAdpqnBB0xUGqpNsUkToDLsE25eGb9Ar8Ld
9TXPKL2iihsgrK/XsPxTZ+qXM4zjAa1Lu5GZkrt2uWGJMLuDiqgN/2K46UuV8f0FoPVW0Qhh0IUp
k3nqOzB9OArdru5FtUYSyBzNgamPXyfW/t4PIal7fsy8eSmoQGExNSgWP+uNr/SZKfVhmfmNZf6D
q/uv5ghahUo6vXUTOXGsUtDetSyknA+KNI7zoD466fQmOVCXnMt5ivl2QNMZ6fS7m3ZRbcxbCIQ+
3hOuctdmO2EKgBO18btq+Irkpdn72jlXVsTlOTp/qlZdhgXD5OCFKVySPmX4Pg0kZ+adPo02ipQm
f69rtZmmBQExuYdBm6/BkN+WI1DMeEhL65HE0HcvIfEQPQWLwuott6sTLup7VyNabSl99Cw+RHr2
HffZ8NUvs62Q2imGPlRh5vQeZQV+06p/6nNkxSmOBCbSMwxmz0R/1KmLHdMEud132rmXDqv9Omxm
tAFN0t2bJcvvohjuQne4uD0uhtz50+FjaxvzShQ3odnlwN3E31WJu/fqFOC7HT7if9nPffyypBUY
vQ2C55jDmNHxHa/5vZNXBz4Vd3XbvumFNZMYd2NBzEos//RUfYsmrXDYVlKFWuvKQDiP9cMgSRNN
BzSRaWqfbCW+bU3B3luvwfzbCItj0BWg8o1t2mkIsB1Eg8zFUMKeZkVTdC+etTNYfHa5YpC+4PNA
Dl4O1b6tvD+W4z/PMRdgqsDktbzQrX9LopoIl+jLtedwTcoTEoehe/Ajg83FwlUsZvMrkex3FNsQ
jhPbPEkjT48T0oQ4ijZGkpbHJlENRRCBM2tlh2jc3PzaJmLcl8yltpbOGNLYVn0akT798yFcfhlN
wyN7jCcM/Muwv+g2o6BqNHoMfbVC69MVkHF/CqRxKaSQAXFW/zx18JyN7LV3KcoMLxoHwiY7wIuw
Ydgn+XF1kstDHGA2H2ycT6GNtLCuz5olEZ9rbAnS5NsqjJ72AcHq6echs5CjdLxXrPUoDdM4oGhp
AchNKjjhlET1JNFMAeJc86Q+/TwYFjqxtCUzkobqllfiqnGU8FFKtk1avjXtYK8WK0Vd23vQ1Sff
cv9U82gdOqOBD9g4ctMMjMBhLpNEb6NVtADLdOKhW/ZcYRA996ak285pBaP6TRloBinugCA79p8Z
oyxV5pudd0++TVVA2oR4ZDOTEinMaC2Y+mgbDb4NDI4YqrTHU2Th2HoTGcdpGyLuhaNveTuYBL+w
wjNb5DTyxuzWMrpiBhmdkm6mlnH1YwWCi2IWHGx1p/TsISJnF6jsF4vUuQdDYY0uuLcnePF9MTPj
lq/zzHQwGXW09rz46Gb+bwTowkqiu6BIcelwgIWIdHaoZRDjwtugupul32y48/BnIJ8bVn50fftu
nBlXS3pmjtrzqNXFaf3nYHFhtcAvCEejelD9OQnEdxtahAV8mSiLwfMfIzlgz19HWPYKH05z6cT7
qJMXV09/TNt8ZaD75VAdeb1GmlLLPYblvRCHJu4xBTf900zEGEVhchitaGLCBHQYKu5acq3jOwP2
xpAzGht/J8bubaK54q3mJOQmtJUZZshmjI9YwfxtY+EK4Wfp8eXkZGuR61q8+BH7wrwdWf81e7jK
7KdGLspAMJrjZN0MAT/NZBt3VeleofojEukxwxZW9rc1i19eScfFLQXOt9+GXGAcLmS+jCOluNvr
9AKu6dmdHh2Pd8SgGugVcGKzrVnQvcq5bjFgSCiGhs2XoqD3CjHS8us/bobYaJQJ+mmvvauUozbD
UB4FudUnLA4Fs3RKQTEcnN5hkKM1UmQIUtCL2Wdv+rF50t1d4sf5SzOO+9q0XyG2YmtnKxhftFOw
y+UvkGn42U+0g8CseoCMyFLNON8MGGK4tSMY08XWCed3j7ETknbEQya6nLJS7AOxrTGHWts1qpiO
2NIqzmzUCsNTmUlKTLY3c9i413QQ4Puo1h2g/hNuJbQ9ipESG1rUZ8ZWNKzfznjCF1EF2hmT0Vct
8GHUMWDq0gjvqkRenfbLjPvH2TaQtGfdR9/QPxAuGqwGw9+atvMYSvvFSfjrmOKlXo3HuJN3vuM9
dbhJ9l2BabDrvthBP7tIqTaWxbcUNoL9kP05yZDRhHsNZoofhNehSlnASBZuEgJz/VEzOlrhCn8f
c/qyIHsA2rt352KTOvyPVQ+QRTvZ6wwaEcu+xfKSK9GhUosmBL7SDPV1mCQ0a6w42VgznSvLfWHS
GGG7P81CFBuvymnWtXG0W7kLAn96nkRm7pQILuWkn3CGPyY5KMG6+eqEmeLGpiCYB77nHuYieCPs
Fv0b8AzEDL713Q8RY0TBHtO0eMfYbrV7s0ivhR3qk9DlcxBHv0ZNqnriDPeMDZqDA2atdWrcn8IG
ZjAS9MJ45iqjW9Ol1GlWze2yKt5RVr9Pii2M7fAtVDUYwH4p1pdRFlE/5kZZFCDJPLVYSJhvtrzQ
c1+RSZHHIONSXh/btHFOUuY2LPNQRIh9ScY0irpRo4wX11g1G3fG3YLiSp7lpMRuiIklEBE3aa8+
gKFgAlt1QCQcZ+BlVsXWSFkHy56pBjIEo/yAhfY2zLTqjanxz9rZhYOXgII4p2IlCfIEVL0YaRoj
ChC7xhSV2HSn0pG/lWiPoDyRHw8su5VhgTAEz7tJDHKSGLDdRP6qh9ZnXkermiIId7rxATQxmQNW
DE4oZuWma++bUGYmOKr97pr+TMVe/7+JU/vfpteSEfunrCYylqPu3/5/Cl37P2Wu/fcs/G7iD0LW
8D910/HrX/9F/q/ENfMfhNgyWZEG/1JLGu1/+2e+rVD/cD0Cjg1DuUz2iWUjpu3fI9ds7x8GngjS
pFyOBUc5/BYb2S76138x1T9816Bt5VRlReYp8/8qco0T9T9HrlnLt+WQ30YuK2WFcv9Lvm1d8Q93
7ROF3JftzIeiLx5zNn0rkeOSG7OaQa/frWqrH+/M5YZa6AaCRmKWux5Z3MpnVryep4T8+InduszQ
EaSM5Jm2d+FYXkMgp33kEB4OlW9jLGmXPZhhc8yCo0qm4io8mK6ULdGatWJ8VS0AAy/osTLmyDKh
4CbKSc68fl8RQbt7JWs6rCBsDlFTvid8zi/M2meLVoYtNKvk3sgYywfZVdg4GjxSnfYmOL/rnJOI
5WSf3APy3WBW+kw1sctwU1zDyT5mIfz4MKmZEPm/2J+fvGBuT4kDQDNFo0HeulNfoyaGOzYg2o0w
h10N7R6rQh9tDIt7u6v0NcrRA5SVi2KubMZL3b+EY5Idh9G8Wh1L65mIsyavLXhN83j9eVC9j8bY
ZXDm2srccfu/5GoQR1kjw9/0JdZ/PVtEZLjD3yj0AKYtLyvs+fL684xBWrubY6pOZZXRKpp5kZLO
MsmFXF6KqGhQy8XdwI2rQ+tSlWKbYpi8Nt5LABviYtNuYy3gpQ/6luSzOkdLnEKBzLCCAuoY3ItV
Zf/+8PPLqgNrl8bpHZ2Bd0dmTU4VcaktMKGryJwSOk/W2z//MV1+R3KoyTo2gQLN+XWcJmTxOca7
sm3laTDTIzAI72IL27v8PDOXZ9jHNuOIT9432NU20SQuQAnE5efZz4MRFOwoEbDLqoVw5U0QY4aq
CpDTQD8V5ObYRt8c621qhg8/P6CX8spz0UHtN/3gkiwPP89YBOxTblXnn+93Xi6cubbTfdBYGBCF
CDGluAzG//lruE/Q+AVFvp0VVAZ+9oazAZxUPI4P5JbLHasHktsCtBxdE5iLoiDYl7bd3RQhJRsj
i8yjIqNr7VYxAxHRxR9J096GnBJzNTYb30amxTI7OkdhbyBDMKOT4boUw7rzn/oulriAdH5By4Cg
VlXB3o4GfaoC+UJMcY4VTua/utT+ZgY+fAv5lYQOW3bbS/f/g6jzWm5b6brtE6EKQCPeigHMQZQo
yTcoW9tGzqkbT38G9NWp/wYlegeLJNDda605xwSOuhAXyz8xRTju92TaADcJA+pduZT44ytkaHeD
U8I6l450yKfgBJVb6bQ33GI8Awt1N5bjRw8Zwlk1nVB+lcmrNg6XGI8dOy+DdeKvaTRo4Q0zSPYL
kGS6Sgq/BmvM6SVKMn+TD0Z2VmkWHxABj9sBko01DuqaSBijXR0190kzz4x6Iyoyv/r2kTj48jHY
JUlwtFZfGVCnb43bHSwLcjwYcPcqOs0KBN1YXKjhjmBG59xOBHJQ3yX7zrc1pNoI0+DhVH98vd6w
vpX/+qq8wUz+YK60ECVIqJKuXt9VWDWLBgWb6/JnntF5Jx2pChKn7F8N0h9U7OiCHDDovEHg3Kmi
rrZmXT4i3/Yf4+As7vNfnl16/8pIPYhpC9/8LglkVAEoE6Z20z04Zk1ZbhrlzxcG2ZiHu+k7Ifpj
r2I3vtQsYhtgCOW7IEvxxetV+OgWvWNsLXEVTguBIH4bm7n5pN9ZYKlI/+SCLwpvFmnMClWc/YmC
Emd9YR/yhJFNXfhqQyH8L06ZnSvuBcq/76So5WEE49X6brwvcevvtDI8DpqaP/uhjPCrus6p3NMZ
DYnIHXWGPNg3lSREJu3zJ4qnN7tAMYzS0bkbfl/toz6+IVFA/VjjS3X14lmmYbSJiTM+kWz8EJUC
PSdd8h10AAT2stwYrYfZKx72Wv1GbueXXxakEcf9jRzz+O7Z41nBgnQLffqam3s5Zfq6irNsX8vc
/kSKOrt/sIjZ713Y2KeCVvgCBKhiocCQYpTz51upxhaAWmFc2oEFEWhwJD5R2ujbXlW/KmksGZ5/
nb6oHzON+rkb83Ud1emRdpF66gSL1SPfiS8oblnX4z1FPyyqPBo+p8Wp7MuJjnsCDMegPBLAcPZN
jdCUPk9HEUnh9/Pr+MDyXiKMegrRzVmOThR4hD+uaQTsXDR6mzpH4lKZqCFUikCJMR11aIReLo51
79PIAQBMUNJ1zWyW4Vp4L4ry8fNmBhurSVmntzILvW3q9vITc/BTTH51T/AE7mhPsJdp1Xsma+NT
d2t7OxHSEYxwrj/HTH/18/I2Yfs4cULWrk4EgDUzeQyZqNcnDnZndr+C9A8asmJsqSSJj/lw8MrU
FCM8xDnbrerGU4pOBAmRF717tr2FxQ1SoURwMzuu+tD9S+WNVdCQlkjjiYqiTB19PXVthx0+mQLg
YMTJxZV9nk0C0xA1v+rwkhxHny5eRrlNro3cMw9B+Sm9v3Zdq087UhAJUo0cjpJU7NjRqjcEv/Tl
YuezRd1EA0Xb9rjfN7lN6gxjZOwV6JguJUDnYPIQNSSmQr2oawu73w9mvZo2zvjeLDeRX03fCArr
Gxpg46VLvWlPU/EMC328dylVHmaTYOQnKpA/luHln1gj/8K5wNCEVtuLTOsVaPGVYAjtEz6fuRJ6
+SZFqG3F8utLUbyXqh3x/cldPLTi7JbJu3L74RMTaxnUdjVtQ1r6DDuMiDmW/Tvs5ulW9lP9aoTq
1vjZPxKe3R2NoF9+G/2HlaDfxDWmYN1kdl8M092adzSMfvXuVOw0E6tEljfzPRvHY77kdyy/dUjH
LWgjd+szJmW1zk0CLeLfLcnrN58I+8xL/IuftDeni9rPWZvCwCho8/QzwubJN90PosYFdRrjHvTe
n0h5bMTd/+k9vyzHvF9LFvWLYTOFiLAKhj5DPIHR9bM3GMlXWi62YSe29fL0xH5h4aX1ztliYtNL
3hwipPzeTP2zco564jcfZju3y+febAdKrZ1rR8MGLS241KLlJCjZTyFg50hHD4q/4ROca3maC5RN
JEskn43WaGupiqckxnrjFpVHoAL3Sdr57/SzM1FWz5EkgI2jgFaUpfmwkKPgBEF9Scc25MlRxubn
/xyPIZDFOP0vJuc4IIVBeze5acM0kp+5nvl7pMWYvWsL9hpqpmLiDCQSeeylbR9KzRyXVQwrS/7B
PPwwgxrfV2A72AFjvpY0HV8Mfk+9050dIrgC8D/6N1d5J+nU5StUsWGVWZw+sIH+m+GHnsJueUo9
V1szJAC/HRcBI6/0zRnahxeJ8Y4u0AzEyHZRQGfBnTh8TLpOiis7L7MHnX5Mhd+HUts+hgt9wHZi
/wig64WILvkhvKBfpMfadAQymZ47MRFuq8OHz4ziiEKHFnLrga7Qk2NuQSttVN+8C4ERzmXCyUn1
AROiu9HN+0oFNjO7ICQIp/aE+3rJSKybYpkxclQk4unCpugjGOIoYAGPAKTAp+IMM73fIlzJvgWS
U3fGwdborIZa0Rz0kA6+mXJcYm8M7CwMHxIrIfM/HPGz3v8iBSylCSi6wMurYjtF2AmdKHnTETgx
hucZjIWDEIF2bmZaR19xrJuLIjn7KiJ/nqXno2EX28yZqwfKf6DBV8+Y9dkitviatjr9vnJcjbb/
RGMpbhOHxqOwPbUSy7cFVjTZZDPAfaNAlGkkojiYI9May0vUiTkec1glXtmnWZdH/QChcdrTWqP+
RxZKY5BNwDH98YMnno+T0oMo+Xz3v+9GM/9aTptdwfZkZvPszDe6D/oHq+TGTHp/7y+q9J8txI9h
AioIzS9FKltiMTJ/a+rqrayVfyMAHKM1IXiX6sXUvOYDLnw0eNOpaxD3E6pmXHLIjC/VaOQXP2ch
mKu5DvSuDjewmBkvloiLC06Qa7wwDjbZFm9TZ619m0ONn6TZqXVNBA7smOHkfWTIyTjp6381hsYr
U94b+iLN7MhL32nfJOplV7tp/hgD847KyoazGgaXUwFiGoNkns2CccdjX7S7Aeo6mGMHBwrk7w2q
AXOP4hUjFMafiIWlIbbgnQTVEy2p+DhZ1l/DcMTOXjBnyTxMgRJWurWQt6y6vA+B8OsDjGc5iHbT
1shxanRrmww6VtCdG1fUr7EqT7beTOd+LGhSiW8PKzk4p+YeIRVdwRscVpinf8UdmlSspmlQ1/TW
qqV7K7xG7PTZeVY1nAzpkzqJ3si2pgXZ5IYbfwmFUeQrStn9KqBXrnInEzgS5GcyQxD+GxFU/Pi5
xK78hdAJV8kQEZkjPH2n+pJmqbDg6aAneQDF8k7GbPw2YewTbt67AT3JP6ar0SzvmD9XkVFvEAly
a9oV/f1kockQWJ2Kdi34vtA3tMwKaveiD9Y/hj+0sFURHpCSr/POnIkGYGge9+yE1hSIqjuaMVgR
SwBPq4rkN9sX6X66+ZqoEkF9Nl5npyVTpqvj36UxHaBCW++6qPMgw3CeCFjzE31PiCAzh1O9vWRe
9ssEyECJnpjrPgNaKfruMxuRoWLjUPbab7KHzPDYMdAKMFI0AeFUVuAM2nQXWfNeGBEC8ho8nlVw
J5Mqa0VghatmC8TYYVBaIbqk8U02A6M1NIvwOCEs9jZrXIw30k2IKTk7swtnerJObqTP+ymRr32s
dStbU6+p7d9KDThyXYxvJqXI7ecyFhHOCcNCid0ySk3K1L8irfC3Y2gtLgYzCuxywTnOefaqE1v8
alsYzbO0nPgakSTPHv1SrTW8W8uznr7zdkFlWyevtd17jWG9tPX/pO2nWwb3QegOrOVOYkLSnVl4
GlTyljcy+MJmvgez0W9aF5Pn3K26SRyLRpqwEPBGFw6tAge9SW++Y31lJjIN894evA8I8jW8bQPS
3YytoCJB6yQYzntAw186JK1YxK1NG5VExU2YPjTt0gxpdauT5tk7pb+j6cUDuXyfQ+VudOXKp1dB
fqjbSq1IOCPZQeX9Q2umo140+OZhUrxgskVwWo7y5o/1Fyks5Xg3E+CmjhZFeyV/dHRsSCl90oV9
HMdFu2Yyrh3/71KjSaMiR8ntoPHRVHjlXfibgodiZ6IxXxt2ARtjbAOLKeubwGe0hTuPRXsJ/EI6
Oar0LCadbCFMmc24GUq9PqIsIDT71cd8QJcF302Fvpj6DrMbGE3mhmBL/nfplp+yqI1WOLEMUjuY
Nvb1rnbPYZk8xtoGepi0l4SxoN2/uZShB3PoGXIWmlFhvi/rgz4JO0AmtOlo0kGdW8twGtYoMMFG
zU5z6JOlwMzFsUUqOSXRs5EuE4tEHrwuPYVtifpopADCCGYCvvtKyIeyyoSioP4kWIqo7oK069St
rX1Kclgg55Dl3GfNVGnywPnxF/RoyXJl6CfTta5JES3dM4lLJ8vafZIAtO1dM2N3Q+89zWMwxBl2
+R6AeA4bBAKPsgPd9BS9rm7lNkzyRkO8cSzYsAbp36SH6C/sH9NdesZfR0L7cSL5LkZAIYYXMtvK
h/uQKAx35jkuVfdETQvWxK3Em6Za8K3apA4YH9xLznPTM1Z+gQqLbT6N3/LSOSJsQp0j2CeG1PGP
nKaTC6lVxTqpy5H6lwGPy6hWhD1D8zg+oatqjpaXfhBiAsDa0IlJCY32NAMtg2Zntp9EbZ9MHVI5
6ZH9XVXlV0G39V0bxhYdqB1YlpGeWpPgt9YCYUkWRwZJ5GJp9ntmeNpVxX/HpodR0Q7f1Ee/Mc7J
N2fUYbbDvoWJMe0zJjGguSGStnjk0GR2GAMjZLiqny/TUhZYA278OidRqaMpuRqV7iD6KxtaLIa7
Fb2FrM5vp53f0AnQE/PYTKmxrfz4FS3s58CwAZNacvA4FwSs8B4uX83YEH3+UdeAYHRdnPLRjQLN
0vVXu2kPhR7h1ZE8930cHUbP+e4tH54PJ0IAV94jnYQbiNzAtggeglwezI9UkhPw9F1I2lc8j+JS
ZV27ttsWjI7tfJN4Zt4qO9WA2SZ3nv1khVtuOR14fzWRcfSg0fCeZYirUbqndHfAdTD3CbvqlbEb
NUsjzmmlHyeGjGBvDbHJO1WfOwVEoaXmN5ZQa9t57fPMfK0dcXS74s+Y1vlWdZ77YmZKHOOYzLzJ
/C+K3fE1RzwXMZ7c9b2LuTAGfGjk9DjxmT9kMX244b4OXTJVzLRfu7pHLzayd1ZrIxkrYDHmfm9Q
FjGbz+CO0SPIUnev1/ZNLfLwLMzeIwIiGfsuYzwzY7FkLooY7TrZ7DYGcBBTFoD/pvDKsfUvx9B0
S70A2qLpj7IoGSaHlQ9FB7IMxZh9ioUr37E9Q4JxyaQn4Nrv57Wbz3Jv5U5gJGZxKU37rWqdnD21
/MqlswWR0d6aSLNXKYlo2LOivdV3xaUfkZma0jW2xBusNL8hIaZl7Wnc7NWCU3x0nHw/166HzY+T
lZ5pTzZT95K008PMqnPrTfVmUNhU0o7+r9GfzS7/sGZIOQk3XpiaEEZD65PV+4n5n9BX6GNrA6Hr
KoqGJ3twuAfSfEi7WtzqdFpzoimPA51yenLSR3uMsqOTKN9y/0Gb9ux63A7s2N+uHOVKWUQ+lMiP
zmH9X+kyx2ir3Fg3cdZv9CWdtYSmG+j9N6wcGGVGpGHlpa2joffKbHHjT+i06wWK8lvSVB2TNrRG
QywY2uqI7HqJSh8qdPRbNh5tfvpSCOGOTWM2jyTFBC4ydlUDzIY/cyARZbqzxYmYQbVDbVSvMtOh
I2j9GlxydgDXbwf0ZHSopYvcoJU7Zc5/HY4Z0ZReLNJlcff/TbIm2hYEMGyRxSJlilIo4IJfCdeC
JMEuqldGIa1ALvwqrQNz5YzewepMYjTD+MN3qofnKXXap4bN+ZOFBGn4YN47uSfqOd7xJxxw7FLd
4vxqT5461ab3rmeGQs2YULrlhX+txZ9+iUnuanRl7bD4+Jr5YuO3ezSmEFcPhquQxJ4PGfnFCSvy
NQ/1CQ0kP1k1bGsty65+i3KduGuFZwHAdt2RrEcyh3+Y/RxiepSD9HK8edNczKhxrxJYYVXKbjd6
BYBHWY1Hq8PL/HPxHNiWHoGMK97lglRIqwDo0S2zUHh567w1vztKvm2jW9rR7FqAjhPQIbcBym/y
QR7basmAAnoZmdM/PYsgV6bInJJmgkg/TwliNPuJZgwZ7lCZOxW98Z8eC243w7ejPbptwbY42e6T
jxRdzYxWtmUk4ZSgyNqxvCdLjnXromMgE2I4gFF9FAXFqKiQkrXRwaBfussZp8FVdrBPuKM8DFkp
D7H3/3+ik6CCQrNBhWjeRY6NfymrctPGsjn9/FGO3Dfpa3WoUDZv6bXdRyz2xkgB7pDKbjK3u9Rg
SC9m4ycsohWaqOWlF3NgAuxeb0jj4uVy+fkHMfnKJAl4cgs0ykNPdKkbYtVoSCNyzVKd868JeyzW
0yeZiUA61ZM+QUNyZpw9LQ1dzFwZa3J7BFgtg38MoZlvuaYCf5u7zAxmwqQ2oJ+KG8P/a2vN/Y6+
wEYblrswjZJnRBNuZ2lVT7A8L01naoMe0iRiBPTPhKeYb2GVonNK/s4ax44M9sxT8HwGlWaDZGIn
u/W1c8hr+ehn22OI/rfLw9dhEH86aUUfwiw/y1xD3q1FYEhiiVIKPxvW3uGYQX5LkT/8I2PuBLxW
cZ+XVBT9Ec3V0wZaoaCtvs1IopFHS3Uby3na9nbSnNuwtnaJzunSYWlAPl4chTGujdFyTpPEoIqL
4GVy+pqQvn8TJ59VJ9U75ZjD+zb+MD5M9siwdh7xs2uObl8RgC7K59gFrqb6F7O2/06uTZRAW/4z
qoXPOvca4nPHheGLXxcpQ7GLc5hdOMSZD4XBEPpg0GKSdTz3izSKS9zTfYytkmLUrf50T9OK6o3C
Abqvypgedx3BKKp1IDdVH186ZO22sPWtVSkYZPPMiTftD3oqoz0kCsQrT5M3fAXQ+F1jICeM9IWT
NfOsfkYJlYbVtXe9/FJFH1GZBjLVi4M+OO9DShbyz8VwEwrC6sY2vC9mhfRGCvNa4fjcdpQ4L1PQ
giq7JWXDaBqy/s70i+JCzgAtJn285r6oTg0i3i4FFdv6YuDjUNMFcTOTF22kvY/0aJRkxAJdfQg3
Nq/0wYz/XWJ641uzNZGd58261myKQGP5V8YCQKrvlFsnNb/SHlmujfHjylSj3E7Q0sFpO/qx9N1X
dEgurfOEh+sYNqyTaQ6+LfVMnGbiYIXmBbsfqpe2RUtDc6JzvWtqZiVqUi5AclB0j5a+toThHSl6
TsAM46BzHBdFY6tfqzz7iJoBCP3y6udSS1O/zoIsN9rWp6TIEFNLwqNj/8pynhH13QGY72YakvyN
fYb0v6kNeU2nRl69MXXOYJqxhRBVW2ZUR+GgtzeCxtqbpi/aRqyGmoXD1wYuukXSRU+m6+yVK/Wz
PRVdgEH5hl/okkS1Cugr2aQE0aloB8+mclLmMdEq8BfKvomGc4jtefUGpK19q2U2M3F0EZ06cXsx
pggTp7mpFDDTenQ/EQr3xzYjBOD/Lj9/lpUJOV6JQQpyn3JqUPk984z4Nc/CW6hzGh8m786UV66Z
oKcvfUSoJ5MQj4LUgQHWus2Lcsv+It1iencxW1k6QrNyhmuaZwcXyOfaQ3+GdTqy4Cga4cHgpPnp
dQjGCP16T/Sh2aVa/SfyQehKR8JkFpa2sf0Ke2Gv8dKVHxZCvBvn2vRB52eZvh1dvXVeEZo3+9QV
xtof3PhT88pmNbAcHH9ezvYvm9Pxoel9clEHI754Hn/HIFT06XckaWf13AR09KPPVre/i1jYV6iG
8AcNLIDcGRuS2sKPQebiMGpI32dmKx8AlOt11eXu3vat6aaWoA+7zA6I4w/u2BI6U6I4OXsm6b1k
w5rrqCVFQvfJH4tV1zI3LjdVl5SHjPkPg6nlx3zxWoXFfHQZrzzIxjMCVUfxLu4m9x3D5LUukJwa
pmPtRYOyFHXAeLORwR5TjsvrWsbjn3a5NPQMsL0QJ+Nr4sj92dzqkNra4IP9U6TxWcMY/iS/WQVT
T/SaHeX5Bt1kCphgGg6RYw2HwpU9gk8ys72yNS+eND+kV+jvTMt6IF3WXiaYaIp+fif1Ul2n1Lr/
vNK7Md57LSI5H3TQoS5VvDesnMMyyJw6JIHcmqxhNTs0KVpM9JwFuzgwlZOdgXu2u3Tw+2MPkmGt
W4inoxq9FsNMyzpIXC+HkA2SEAGKNy+X158quHOHTxcN7nuchKxyFcwxv4MHq+zyBrcWJkKcbNw6
bJ5tReCcV+vyypGhuYuk+B1X7W6crfCN0ae2TkbjgEQXU4oNdJw6DAcAjbxtabItCiaGnu+85V4s
iZi3H3Wbowesun9OjUiEDUSuiDPRafI4Z8126LyMz0wFpdamJ44UNC5U/V2FuX1i0K69jHP3IB2A
ViLkKC9/YyyJfm3BSGfGjapU21QJaGVkqP8Bvpv4glgaOxJtlULAKMw0vZe4Czr+9yva4qhCkTaR
0NSSgq477+3okxo5tfkG6s9/Po1wmtsgv2NT3PPavMxZlJ3cll3ZsYGu+q2GuBgRheOg7C6kmHeh
p2/JlMUpqt+tGGyPMtoHIlNzLRmob0ZSA0/SBAabJFazLfOJfExVvCC+8naUwfXKi5nzI2CIzs5y
gckMUwolf4TN4DhU1Z+5H9GfOyxK0rKeDNrHzcTEk6CNPy6weTCW8fBi5uS5p/mfpjKNQ2tqAmN2
+RH5uNyd0Tr13swDi64pczHE11r0jTjQbXySshwwJxBe0aPigKbmQZ1RWPOltzSCApzaZJAHRfFH
rDPUTrIq8kmCZMD8EtI5aOUy8s+nXzCvQD2EBeIWbDZeZburED0SY7bNkNvp71DAr09r8UCh91UB
9zmYtfuMPlxd23tsfuvKXwAFGu6hKmW6oMp65/TRAZ0VCzsRU4R0gXUhSmPk84/M/r/SjObb+Omi
s5806Pfa+G0pkKQVz+emgEk+TAAEMAkd3JaGXCHibhUhY8WyOj10h8Gun9FlpMJ/iZllTbF4k40N
PzSkviPRrlhH+uSumU+wMSOSW7uWyg7UCxt/yfu2MRa2Ded8Iyt3OlJbmi3zsImL7LNvrWTXLBhP
gkTwL+TQBwkR1zc+RLz14JOMUcX4J8zJAQFM0zYbuuTVdPUN7UvWKAA420wRi1L2xS1hGLIah0m8
6I57cfVYbJom/5dt3E7DzRHxrmiv0x4iHaGw8BghB/NWlcGsjgczlueo9CRqGlSqSU/B2hnqK1Uk
lkYF84WG418+0qginumB7OmTc5v3kAkBHcY9Qd/0WkGSXmEaYyzUfvdATPbohhghpYW+nq2Y3qsT
IflcTwMUsWx8bYAhbxkG0fhnCxoj7eyUOo0i8PcdQmyd3vPJi4171zFZ9SZn2Hd1f7NHj85UqtBK
y26pF9w3Nyvf0QqZBGk4dPfK8O6INwXpaIHyMw7GpLXBAmMtczvtQi7kWkOTq9Eac2twTBWJPT1w
pq2MQjroUJ1T1megXumKHGXgw/YSmNf7JxiH/dUR9S5nSzQbYd4NMbcXGxAs07FNiMe5jjgjNfkB
8bNLQjPN5ogctoMom6+csT4Q7HYBZqykZhuIAMRMr+xl9iHaZKqbdkYS/gMBQyZgBkUpN7xiT/i1
3IAGJegGmkHTIjjRmq3F1HVl4BZ9GUdQUgkamq0Rd39qRPqAVcDew781kyxiAj3oe4A3x6wWIb0o
iu/Zb6u1K7lRbb51+qb5BkeqMwlMcnhciY5Hh1x3lULSO74wh8l5ZtLwVjR5uwhkgG9AlDsWSbJV
kmhMBHVbnYwPsE/ctLil4AHHwDPTeOsKqOuOUeu7vNOgrpYciAmLEWwSB+Jov1oCb7f51AVqUl94
jYprbhvrLkVQodPnqtPfhmXFJ8b/kKc61Ib41Ma1Srr2YDh/E2VbJ+7atYkuKGg6wuD6FE1TR4Cl
3oI/M1j21rbm+FsvMQWZYe57NHfdoS3tJ2pJShTK3yLtg1D5jK/oNgjaMWOjfXkgE1bTWH4XPEMv
Yzy/2r39iHnHTlG/sbyfC6nWQ2Fe+zipXltWAlXfoqh0VwV3wVYKWHiWxIoNW8vFBDtdmraH2JLB
e4Q8+Riij6Q2DYaDhDsY1r+6Mf1DMbjICVETGjk2V6yPnI5nmjROVwSoWsQLwtuWgOABeSczqgBF
alPKI5BTVsTq7HgJ5ayRVPvE7J5dprMygpnDRgdevZkCahFMByXuXtvVjO0YEcvZmQA6NPt3Tq8c
OL5SqEWl3qXQZBingog8jmj1ba+G0MReWLbxZWDFp7lHzrm5NABd+79W109x533kyiVEOSH7O5wO
CbCmLcpc1tF0UqcUY/cLw3CGos0vQgfIaqvLNZDWe5+oYlPgunnRlcWx30Chnvl45iVlU2kb+7RP
l1Cuud2MJlCbcr748RCz8NRpEJq0bPhgdUTnm5qEj7QULbF9g6IP1Kt3rLq2N0lMI3Kfsw2EyGod
X16bHkC9zpwqSCUA1w5+Ct7iFzqM1q+KEUil6cVy1CK0W2To90z2A8EOy+/oPsmSIHqM77rx4BaZ
MVNujqxGmuRHV5SXFi0jOoaFQ9x4h6LKdyExHPVY/Jf6pMdi4/eJZ6rRSq7h9aOG7F61eUy2jZN+
4dN97bLm4EyWxjSCc05UcpQk29U4277+7dBPzTz/KpzmFEfgv21Ayc10QknLLJcgoULlJ+U9RTSK
lWOnf+ftco0wltIfwtKrRW62zesoSE1NJw2OrELhHwbyhDbWkk/qVKj5MWxr+ilqikscTvvJ5QP2
LAotO09/OaG5dNTa13kWqGNMWMGGUZ5oSE6o+18sDaSarjNCnulvRjJBTlox3McQHRk6IWqpCPdN
iMj6JzqBMMiX2cyWMExCDpEf7GumFmzg3XCWJTc7gb4v2YAamEoQATHSYdohWzu3QC94OfjaIuf0
Gp4BjdE6JkkESBysfEvSd1Yw9dIifuLBIZhx9raGYOYrKwRpgAMcmqWEjA1+qd275SIHeADIkZKD
n+A9R/CFMNvyYvS7zRaWCDxi0hN3s5Hho+9Gif2ROuSkVa0WTJ02BhGdHfxn0j6itYYLkZMZ49pt
/db6ngSjAMppKK36DRf5fDMYaQl8GxFhQDehGzamE36yfGdb2bU6/7yaSuVeU5tl3LN2pTlfEMw6
pziV3IlpjlDHkbaxTacyuVkgIyKDfSpeXhXJU7ZVfJg8mQZQGYg80OO/2HG1wIh10li7vj2ZQ/WV
mbba5Qo5aB770AXTwd4Jd5qCCjvKPRJ0NOcRZ6qU8HAUDU+PIAZGgslOW0ZqUUkFO6JAeKs98wAf
WfGJQ5I1w9ZZqFOEBdnbSCOmxo/Euz7J/sH8bTVzVihcuhWju9CBvThdV2TNkFi0uIJi07y2siGq
qoOdoQpMxz0JCCt3tL1NOFEOtYSTvoQeibZIYKsDakPkhd6VjAn7xmgMI3gTxoE1AJZvKblR5GY+
twdteGc6wm8YjmjX1tYo9XWLKHYFkiK/qt54TjbOP89rXz1C7gB33gsgMwFlOmNfTudX1RArTstY
oZ6Opzs4rmqbQUUL7HZWX6CnE6cFJKnSzyk0PvvGPZFhO51a2ngTUSZ2Wb2VRpOTJZ1wBGL9WFek
KoAvqLMD7d716CWoZcyiPQ0SkF1erGNDlmd3AleWUev0IA9J+9hOtEzxMmvhtVsuU6e0lZWgT2u0
ntl7x3LlLhaHpoftY/TDX90Lo30lHO2qmfE9yedxk/oGmWqTzkFxzKans5wOy5jREdqgkkiDeiCS
Es3CET1FdzSWixLdB+CobDtEZAC4WvVwyMBOgQydy7qNtrQi73nm+KeE6V/L8B23L7D3oQ7Flnzc
d4UUfpU33DipMpqdIGeQt3mykbwxE+/CI0201DsgUxWB3WFCa8NxPqYJ+t8IoymS8+lXQ3LeEzqC
eUSjMtvNQCbH+BX2zodT4MHURutzMkPjnKjklfgfZOVDxGDMqIh/CMMPNCnRNYuH4c0szG3utGIV
z14cUIpFV2+5UIZ560oU2TqtkT5FE3sQLIzpLQrnncPNc/t5xaMMoNt22FviamuD2b6QDjlcfn76
uUw19jsnyQ91i+6sJ9htk7kFSmVmv2jEzOGEcYFwbSObt3M2+FejU/NeVIiSLMi0b73ANxCi98Yf
QRXgG+FHNeUb015yfSCzMG0WxlmonS/D5stQ0V7I2Hp3Fx2wUcIkwyFWdtBZYXHdR2QKQrPaj4p2
2YvXaWuCxfM70YrZG3HOJQaCvN6L5WWb5zd0ADic/erWl6S5AWSJL7EmUatp3Wduu+oQ0y2DhZLN
hzYzyWmxoNbr9cSH4OfDhQB6tTJRiCF1dLt9hLHWn8ryjb8oX/u5awUhdc+l6JtHnZdwbXGMAqho
9fNo9eFV70t0xFuiqRFh2lFNhSPDCxQOItoAfYzY5GDC6+KFJ4igmqhPzrELXoXhCTHeKj2Sh+w8
6HDf971pTr9rkp56su2OALI5gfRe0C1iDcea9ZsT9VcUwWGg/z+uzmO5dZ1dok/EKuYwVc7Olr0n
rB1JMIMgwfD0/6LOHd2JSvbxqW1LIgH0171aYnl2rSF9imSZHjw6u1cpJ+43OOt5rW/BNFwSuoTP
rY8XxZjyEOVrMlJMOGZ2DmNoYYUh/u9ZgMPgOC7tvXkynh8P+KnGcyoAtlAFDwuppohjiRdStzs+
DRGtP1amXipPtS95n/3IWq6QKnCTK6QZdImzFC3RGKanHAjB6LLsC/bjPfX2KUgbGt1NNlh995yE
8x691DjKspwRJAafhhi7WAxAl9ZU6moZ03eHhnZul4fHs8cD50+Ibo+XkHP1Bwsp7S4QTS5Rva2S
AQsBqqViXwtDRq+2fYnh1w8zg+MCVQnnUHiXoRh+swGWl8HLxzebnCQmraW3e7ShrE3dZ5d0L0mU
FOTmMesokGYvZUZjyJhF2aGs6DhZP75ODD7kOaDKdZN3BXmttr91Hg6t5as+TD8LOcGALO4VREHi
Qel8cztkRLNjtSiW7z3+A+QL0BrWHG6i0cl3BnSdjRrlfLZz40V39XAZLX3zW6t9cR2XrRRslJwb
2Esl69+mWfTPptU/U+NGPHJ58Gqv3/X2TBLbbp1Xyw/ivUzQ4Hirwf+6FmdFjQWQKYNXmdcMCgIW
UjYMo+1gHR+q4uq1Y3E1WD32eZL8RgzIryknoxVFmTNp970QXvIUmU9C6/Hsu7iJcckCsML3vNQv
hxdaCe19CgWKY420jhbmzlUwjCboKIrGwiAYwM6N56HA0BlMT48lBSO6c43L8WBbzpOTz9Gn5rh9
YKMDaDHFSI8Z9tbQNPpUyuwGrd8//ffVoKIbzA7dDeYpEBHQBaXAjI94v9aMa9oXMwtKNkZrmfsk
HSL3lRmNs841L5FKYaDllkivzTy3O/ZErFluFD49HqiodjaPhx71e+3ho92yMYyAFuXN3h/I9lTd
svuCJXAYFXtLzwQYZXD8u+WxUrcA31hGZ9W19dWI4717iAzi+PhdzQVaFYaW2HpTZq3QxWZUOhdL
YDrcei2XYU3F+XdaHjpgQ3TWgAMnAmijLKpVAxJPNqx41H2C+UzDnT+25RGtHLJdTx42b2F9EaNg
deyeOG4ydg0b+CED4GZVNTh2arm0k/dv0UjD8Zws7n3WNKRKmlGkHJHmQvQ+asOaP94Aa1PUxano
BuykevhI9AStzjevpuG7RIckxRxNHcFc8+jZzsLZvLid3IzMqr+8JhWHoCPq4/T1tSkL+1QtD49n
zXQw+mB8iexqfJV0CZoot8/x8inRLoMKZzKiXcbpd4e383dt9DCKY+pJ+eSOq9kk/WYVAaymIkoO
ygnqk+F9BVYk3y0iZR9zfB/UNveD9FQaDabwql1rHeQfSOTtYQoaMsolAcuOdMYqFeG8zji6buiJ
DK6868HVtn0O2Mb0O1AFFmUjy34U+Oxqb3gLcWwLQVGfT4pqkvJFYvo6xBDsWaviCZ6V5Rx0J8kv
VFi/6egDcCAHvS3LfHjlKsoxfMvkFk4gGytmtUcjGYZXc+iyLYLDDYuQcY3D7BYWDORJyFUfpEiZ
cNV+sw/G5mfjhhNmLHN+oQMbH4DpUF087vOWfBdhdnAElCQE/vQdBOmVWPyYQDn66Y/1E6kl6z6W
gbkaITHg7kIV6eTwRgWCjQnZUHud0y+bVG1wj6c3N2uf4VZPPxrEtvUAImP2J/tmi0E8j+AiYb0Z
Rjl8m+A1V2lSDd/aBt01yk+VTc2bmRJ8yxgBZWNdvj+2DgHnI6tpQjKwKIIjO6PLMrg6JEV7jXya
jZUgeTi2yW2KjeQ208W6Ygc37+XEgUIrm8w/AbJDrQ2TIgy/O3RgMlYjHiZqBky4M/1ICffwR2Lr
3tfsBOm54VSJJeunxW0CYm7GiDGkLamlmgMPqvfGUeHSlFuC9ukzikmET9RtN6IciqcwZi9ml1i1
FO8u0Dfwh0Lt4im8ZXPIJAiuHJZybFHa2rPraV7ZOfJazN1rZ+ryJzYZIEHA6asmppgQKf8pNNMY
MPxQndvP1PWt+xzWH11Pu4Py0phBwjC+yWxAUxrhmvpuHaCpUz1SBFEGIy+mOHmokZyz+QLEwroh
iFsc+AQe4Wjfjr7302k5ovjYH8+C2c7WdgS266HtNgmTuROnYRt5bmFwL3nYx0YctwsRAHt4LdsZ
BQS374HDABuM3HmJusn8bmvkHm355ioQ5rxhmpmRKWqpb+T3w+dUhM8pBEuMvvW+T7DsKE02E5Ym
btPa+AzLyD1gGd4kNnqynJ3uVrT9375zEWgy6HjO6b93wjGDM6mqvwOE2FXf2VDMRNC+eKZuX/7f
97hch6urjZfS2w4mZWCoUPJKRk+/TkQfV6BgX0xHZxeRQxOHb5uectQYpv6o3Crz0kPCi3A13C9r
Sv0T6uIRQV2y7WA71uu+23nuiE6c2/XOimcSYCk30ayo7iPyMcTw4SnN3HVWCoVlsAnwfcETiWPo
iaNKX11QQncoGN4h9Lh2ceQKXIgN+EDSoKsmcqObATHzZ15VNzXQkFnbvFdzaulTT26H/h/24x6s
nhYy9U44tbN+bOLcfrxjUArOXkiBUZHkBisU841OsGP0xnJZ5r7zTrlnPsrla2zYX900pvtlIsYa
qQGVmO68Z+o1nGW5hLkLUkVBPob7xyksk1l1MsfgpzXY1aEIZ47xtJgzLGn4Kf6cmUF4WbTJs+it
7OAOI42HiHllzzTcDTB6RB1dPF3p7FML83liWeNliMRGYWpiyQLHwwhrW6Tldoz8hRpsHmp6bdH+
uY5bHF4s5JR3wxJnbLxrRtiOrutp5vh4VDgv/wpbUOdssrNTWThw5ZM/RlNZG0aPMWMX4noCHRIR
C01J/Mgoft3G/sa0D34fHFjPzjG031Pb0DcVo+Jt+Omto72SMUfbbj2qJNcqsPZGNInnrB38Nztu
PjMzPRvIaLhjrpGsyyfcBhgGAKNY1lYttvIExbj3ORBEmbklhXY10kivHLRUrJPMmIGckLENovWA
j66Kxz9jCl1eytx6reGUsa8D7d0wa4cmtZlVsBUhlwCB6RA5nI457aB9FqHcgvLKdgzbYbkk/t88
tcf9FHrtC65hkoKl3/2IQExqwon/WMx2dtzvTaN6sttX7p4Op7UGW63YiSn0tw5T+i/LMffgB5rf
bVyxIampsJSz7e+MBBwU/uV1avwj0t4dzBGQD3YGDMRtcAXJC7YrTONzXjAkzp7ZSe4Cdi/OJUwi
8Fkxl6NQvfjpm8JfTR1drf0UKaxM/BUm6gb7ntw4cJJfsyKchWDuNjECqCpsq+Wc/sDUEXP+IRBt
/EvjyNzGcqCpmqPHseCeRoCsqDbOYM9vMf7JF4lFhQ8tRSWWGZz8PIHJ2YVUxGMKPkrGF6uilkyY
C3/cm3w0N/1igcLML0/k1shdUxlD86i1zGLa4IzWjQnadmYEDOMD8ApcpVS47MlEsiZUK3a247tE
y/34j67pazIaP7pxoAZ8hQ1qO7adefEywWG96TZ1OYITNKV67uYsoWdm/MuY7yvMUw6SKi0/fAOG
nA/ObjTzQ68cFkcPOjulYJBLVQ8F2iFH3OcnA+j3uKyNJF3yk5v7L9lcv0o2y2dOAtDdJqwzRjX/
LUuzfs1RdptYL549eLfd9JNpa7s2mZgEU/bRFvFOlUm01KOY66QwopUhrHq5gWXrke5xUwe/isT3
N7IsLiHUT+L9U75rGvB//sTSnLb9sfBZ85Es12MZUalk4vme249Yxm+p3Q6Ip3YMCqvB8jzcjKY1
dl5MxLql20A2dYZW5f/oZ6LuNJ3Zp3jy/R1cZDqMx02cRJdeJP0eci3jZa1IKTEWnxy9KdvgGZvg
c6UZqLRTrXeVU9YbYTFfVxS5kBKS1drS81eWM+NBuXo3Emc8WK2iwjQa3gKNYS4NfzU5IT4cHCvQ
2zdp4Voh7PNEwFZsurHXn45HvYKlh+Gs+amNrAYoDLxvK9MEhpp3+k/rSj5bPsoVnu5fVcq7hqNx
l0jAMyRQ1xGb69Iw4h05vObAxohko6I+hIAx1U/DxUqxrTYypZZZD7tCifCgNZZoen6yGtfmAMxT
xdgJzZ6reFoe2n+VL94y5fIJLRp16Yar0xhEzSaLxjxE4B/NnOxn86uVRf099L2xkaHoTjrXzYcO
YvyR7g5H1vCJa+bZtl2WBpAqt9SMrWPRl/G+gOr1krB1XdvTa29L++TbDwEckzZmbWYdszhSBzAx
ZITF5fi+tUOzGvHpTdeQ2uecNNibBfIEl4H5PBF3d9w0OaPETetZGO6dwytaOEmwgz2N7r0NUpjO
fk4Qp+2IXZjhtvO8PTXC3j0b04G7fRgg+lb+nWF2t5n85jaPQ7v187J56jnpOYQ3dpPmfCbG4veA
evUKXZEiIiyQxuRYrybIaELec3GdXebvbf1nggHxBAiAgS3h1mFOBf1eV3wKYp80iylwiJjEdLAD
ALXykQ8R39gfbAZS0VpQiOcmvXvEevimRULoM+3fEjSSLbgSjK6Fwo0BIpm96BMg66XdfcA8SjUD
REqGFTPNcb5nB7AksQ10ZuUdgTllGDYW/CUbmjJrt5XGJ2pO0fc8je+K5eWmleFcRDDsRc5ti2TZ
kU4zhjep/Sn6QO4czNYLZiGiNw0ulZUfhkCSYsLohreFdGtWjvdx+kHD96+hHgjwwIvuSxXwy1AK
bTL9X9Or+8cNMMmEbgG12HWzFyY43sXszZUuB5zGvCgXf/Fcgr8/N10WXfD5c0eg+XRnTbm8jfPM
WailCN11zaeqnQvuzD8zOsvMFAR/W0cQ3jFMwJYKm2s6XxPhjheHHp1L6PfOdsBJsoL70Z3TWYCH
mG0E7sk+EWQN8S9Cws1yiGZWqbdsfqqTa7f+ZTRSWjBs38IrRxNDE8kD8xyA1R4nWs4258cDqyTP
gGIFeK/ORZe7W9yJzAH/WMVC1Cc8urV60nylKZ2LVXBG7O0y3DqdZ2BGLY2z2b9kptmfRC2rM/Gz
+FRkuDNAoxdTd/IsepB5q36zFFNaqKcQmPZ7a/vD0XB2fuJ6p67Q3skuaVGing+hffndHHBma79c
jnoo45VVePuODNPRt/RnyfbzpQyi4Zk7EdyH9sV2K+OowvRf5tv6KZi5b+d0deuaXHZpbfyhaC9i
Uu5/DxVnDSTLtlm1gxJnKJI/Urx4u9TJMsSy4Hdquoy7hj5w1mXbSKQ9js1imPA9NLlCQU+9DRZA
DOho4EwBMX041Z8uCHilpuTPSFlHgW0Y9TG7Bwwe0zDa91WR4/inIBAiJufvDMcE+zImQDbz22QZ
pMAca0bE1jr2nwcdHIHRgHtzc6LLc0bSDN/Sns60D/wTgBT9rj9J9uAr+542Ft7z3jjrvJoviRNg
rub0THnkX/IjZBWm6eiWCmZ6Ewxr6bnHCDP0li0B1SsOBri0wasQ2dDxQngGSr5YGkJ1nXOggXFH
FRp3fgYgznuWz8Oq9Wirk8bLTGJgPer6GhHZRSnr7VNUZuUWIi7kksK3MWRmp6Bq0rPFUfGWhcAB
PdJUHoEuUQn7GpTZak7lE0OBHWwADlKuh6KxXDLKzcRN/u573joVhzdR657Gudra1012zYOZZGK5
lDjU76OBO960gnw7wB6JaizOXCruNsgwDXGsTBGRR5y6ZDV8V9P54jsxbdD4fz3RTU9kFNNtkobF
YoPYM5GMb5wXpmNnqRe/4a6dKlA0/lJyF8z9z8kC3aTz5nfnq2JtL1goS7X57fHMlNmPSc4aSvLB
L2L3XFv2isAVrR3h5OzymfB3ZpK6olWPMwT1ISVugJUXqKXOFq8gOtGps8kmOal78bEGu/Ipnw04
HFl45+/cNkkWnPjQfA5mgtdjxCwrODuetG1C1NoVY/0IM8CVi4tjrhRmkWhiq0Iyu60ScSD0dsmB
S2GoQBYXtBLhq5q+bGHcvYLOuqSnxVZqCDpLZe042OW+K+S/iDnqapy6334Ora/hEKI5KaxwfGAQ
9cKnKtFviUGT2oBncx9a1Z6E9WsO5RiSdnLNwv4IeMTbUmO78iSIVVbBJdSOElzz7qxY3V96O65u
sdy4bg1EUE4XkGcUrOdk59niL+rQtg//GFXUbqfUyKh2MPZVTRxZGMo8pNtsaI+AoSY+C3FMAKpd
3SLslcdOMFCQ9m8QXfmaARyWcBfL+8AMHcwLFOYch7qXqr3TLFp21UGFNtE+KJh97qaEo41yDGLq
4Qu9fxuwEFjdTTiPVRHhAxHzu1dR1uM06jvtk1fHS//0mTI3fuw35IZ1SlWsT6B2rdLkSWNPR3bm
LO03LwsQ3eKlrpksGpU0frVk+Us1H6ymtV4StmuJfQTAsbO6Ag42mPqtbeXTKTYVLGPxmuSZ/9My
kGThSOXMB1bLUZtZbftcQ4JfyREJg8IsVphz34/6aTI5uBuG120NZvaz0dtPOeo6CHqSlSG5Je2w
Ktj4hrWNCQZT8DR5PRcShVRxkHkUloNs68S9tWN3VwXfHbu9uTvZQ4rlE7X62YToe85FCGrdBXrc
2sNmNtQFtgYTWsLSOP2Y1yIMxIIqUXu4WwXdaoPTbQc+uaewKP+mnu+c6nbZiLjOWZtcZZox7DZm
iLcRrs+ee5pAXJbZmyHI1JnZt+iqmIaCTK/jdiYiKNHpEG13MqDTrWeydKFTltSjy9Dcj2tSgwcd
59kbDhOmooHxTlwBFs5sDTvpyt8qksMuZ4jDSsixsR/+5P5c7Hs7amFlmAzrmvTZMtTz1GIV7IRC
mtHYZrAlJ5vIIB1rWwE61UNGrrLFsDQB1myXdW7u/NxlSeCbzRhiv6ieyAIxjfWLZGM11jKNW8yd
Lop673Zbt1Xt2k0kam8egkcOXHvVJE50i5e7rK6SGipB+ivWI/EEoO3+xDYCM72BzQhIKYyIbFu0
gT4GUfIS0/I2ZU75XmNUIMXffcu+tBhzdsSgl4fQYNxN/wiIkdCDLY85xvPB6IxJiy+kZrsXVtVL
Yuf2q6IhFgTUF+O9YttFyZGyUutSR3GzqWzJpoEh/8aPKMkjjmW9VAUJxaGo282kjGPtps07ebId
b3F44bVbtwPX+LAcdqbwTpqRZooisp7twIK80ZYIARPe2MmK9clyVXR2mugtHxRjKy2PwmDtAH/b
HzMP2Akiya0jrbxmpsGMnZJkmh/adzrOXkReEOQfQs0ZtfwRWnZPkpAAtIdFDosuk0lCjmvl9sxT
LJPtJADFLYLFv77O/TPJbvXGL3mpcuYklsCx6L91jsetCPBbtuD6YtR0GpBOpjF+YXTdwyYj8A7S
w1NAxjIqAXdRzHUXZ7n9RCrrn4NSwhyciGRMNtGmkGxDBHNauYIeINfv0FIphogBgQO7yJ+MqNW0
jeHKtDsgWf3IxwOb5YrSTfPZQ5vfMOrkBBjqE5Zmt+5pwQXCu7XnNj8qNHpY1CRXs+wIU+b32AAC
wdJGokWzzqfC6DdUPcxbVYMXhrWarhN/geRb9yq+O9QU75p4Tq7KT8oVvER3W5j60LlJva+JFtSN
6RG7b/qNNvr2khrALmShoo1LwJwGvvowNkzOh3IEzNcOV+DP6mibJpBx2sxmc+mtwsmznmj43dsk
x7lL8/N5geMjC9GK494CDuZYaEstzWOQfjvdr6GCi4/UEG+jA/aFLUgMRgsrdtm08YE9T7fWvmPv
BpcdnLWsw6CY9ZJAMHGGnlyruqGXFkSuxudYF+XT4lra8XcjYSkmegxsw82oSutUzxETqzLtdk2a
fo3aYUWac9Lf3AcptuCuZbo7fHJr2LTWti4IVJVRx0TZtd/JW61bJpC7GBPm1fQSfJk+LgbO9Csn
ytxzP53pXZwOvMjXeUjf2ay/Mjx8Bwi9HKdDbnCRu/MMQy6U65STtzTXpuHNG4iGIZ9aH7NDlav4
5iriDQGu0tr75XEMm8yehrTozUpowKHJmmvFAw480uO99ZyB03hpfzz2wkXJ7x2OVFJXA3v+Ucfo
BVLKjeygWC2KOO67/HMkvlegnq99vfWJRB7MmoOvjDF5e+jYfe0UGEud+298yc2tKEGYkwI59QMd
wf3gn2o+xPuIhOPye0BT+xvICZSnti/VUMNyKyHiijBlLT6qJAQJxUCRAxKoMB0Om3ie5w+dYz3B
vUfU1e/9nShDopdWMp8SN2TEQO4pcIcNh6f0ORy6t7RifZ+k+VmX0bIFzv1b47zPE9tZV8J4SkRQ
cFkk94kVZIkEu6fWHY+E17wDMSQOp0SgHFT8NyNn65bQtrQaUiZF6CW0mfCyvzvDguUfw1PqcpuF
UtUBFIJgU3C7pKO3n2jw685B4FtPbUYNaiCKA5fpFUKB/CF9u8YavjB1wuk3bE3aLrHbEZTp3kKr
T49dNAVXIj1bVfWUNrhGyuo62nth1tZ2bIJghRaLmMEL0iVFeE7LQB/6RKKah3CODPc0QDbaW7LH
O2hA0G6+W6P/28xu/u7W3t7T9rwifnTmcJceFOQDek7I5shCkONBln82UZgnlIJz54poNTMJT4vS
+UE7o2SHWbdpis0VjxPFgYeikBD+am7NHfQqNpf+u0lGiPF/+InLNMJqS67Qa04thIIfNPvBOhUn
aQ/1X5HqSzTXe0BN+rkjwvnEzfaXNzu3rPS8m9HDllK5bax8cvJWz33YUPLfbLjqprviHUKgO3ne
a4+orUafoCzsyM3jlDhgujBmAQe+/OsNdfDRGVDVvWqE0uNyr2l7v7zmFBJjl6z7ewsZEc0pPfkF
NMPBfK7HwCIyGjeXxA7rHcCLmjNIDT4owPeULlQBVbU4iQAgQSqQkE3wVhMg9XZGOBbvXp3sOLp/
hJPBDsDOE/Z50nhi6HUOsuw3mqJ+6UJ+qE/YpbDcDBHj1TBN/zIT+wwwRnwwWLQOXsb8ugKdvYZk
qQ5NP3avBVJ5rllS0G371wKz1m5gTmmxflS1pDiRHzjBaO+2sdlzzkQIOM1l3pTwdSZEmipc+l5K
dXo8JMpDcXs8rfGTncLWbXalRsTqqtleJwQpcDuXyJj4cA21eGClr5vT4+uasemBOMzOaeYYb62Z
bHXNifzxb6pggqux/OuUTcwHVYOHI5OKaQPD+OMZuSLcoY+vB6+jgPO/p4/vtg1dM26ClT+zEwNT
Gw9enMaHkVD56Nr+KVVIS6y9Rzfs/FObamKGyZisW6zWJzsJcF+ooeVzt3z9eNa0trtXHjNjugZP
yF3j6fHs8QC0MytXvUu/kR+4QN4g0aGAHmVrxp+R0VU3gQWBah7l3V2S+DuRYEVw8jQkPYkNH2oy
tRo15le3jMs7uqhHMPueVgN9c0GzLNsiuNvaJcPcUS6FV2sflG1492sgJrF0ntTQJRc5QoXJdIzY
Ls17HjJekK3/s0qbbN2Vs3U3PZtRiytQSZYvpRv+C1D+nqTQ5XtgY2Wqfo5Edu4ewuSFADw3y+XL
Enlt16Zxy30ksO9oOhmtp+NRjUN5dtJYfWbZ50OTLLRrA28mZvNQLNs5iYgTJdaqbsb5vxcgzpx/
YY8CCdg3uzgBG2il/06JJ+6sZ9ZtrsjBFOSG2t7Rz27msiHpkC9TWWZ3D/zNVgqvPrAd88mbjSZR
fFoL8sjplgMbkBqydp/Z8P54tUVOTH0OCMY8vnQIKG3xFZl7MgPCbPQdSfqPXdTjky7M+qNZqFmL
YGrQ9gMkA3YQ+LOO/g1OKDkTNvIjTr+ZqtI+kjDIvtw2AXaHQ22QtXhm6/gr6nV8VQZnyXaCgqtD
bKbeEvJ0Pfg3gV+Kp1q24XtAtXewfN9GBBg8mgwmlIKN68Tl1+yMhObSUp0fXwqkTHN2PlPVyW1F
wmYNwCFY6cYIvgjkQAjpMu/EfNL9Kpjx8F2hbEw+OtmrgHTF0Nas0UNxRIRKb4QKyQ5jzfrm7H+a
pYCgmIrvLrSAdJj+RKMyKImRxPm6T7szWS7zrXey6dZL6FR+1oVf+czB1TKcECCJH36R/a+Ua979
lC5HMQSUCrp19GXgU1jLSjgXD7ThGhuBzdanPuSiweNWhCt6Hu1jGgzeYcxpokTiiCgSabnv9M28
Ayd+lDNspiTwm2fbLX7aSzh2CANOOq34EWofcG5UJT8EKHpUYfFVCrpP7OCZXdO0xTfDu55q8S2Q
xNd9iRjujkicSXcGBkejDDFZ6DD+E45TAAot+Ypoqg4IDYgrHbyEWv9VRqY2dT3Ppxm+DeapmFoC
9Ly3ZJCnWFfOlyxDZKKMiUnmeJRMyPB3V09kmvkdXzNfvdIXanxAxdr0RcZuz0Iate0CM4GTU2KU
CpMDNaZkxtRbPjFvioHqrY0MBraxCRIJj1U+wXrOt4/XOpldtZlJ/5Aa5aUv403bNcWrGqon9tLt
JezMCBHXc99js9u0TBMhM0X+UfpcuAFW48DIo29iEmo9iXHBvkZIsDJ5DauRgae3XE+yGG5EVqpX
IkMfRBGm73TmcpA4BLGnacypRmd8sZqt1Uy4qBAgh7gTMPpfvi8lhVOWPaqLSW3fJ/Wp/30/tVNz
387gOx1uCnmu5NcsxGPWE8D8+MTCVF48o1brx19mtWzZM7dJL5brBJ/I2piLsHOXY3pvjFdhqnhr
cB8/OHXbfQ94DP1WBqcwKpHb3OitC3ISstMQodDG/rdtKlDiE9emMGXzGpvh5+P7nW247Cqs6pQ6
bXUvSYQleAG/TXNe65QRTeLSlpzMkwYNVracc6Zhp8v+KLwm+ejRrc9eQR+qWP4nhgGME1Xjn7XK
r5mjq1c7jq8BfP11Ij3zbGuOP0OY6ANRyfG7JgluOFsi8/GHKj33YCCHkj9L52+nzp+5RiqMRh7Q
ksZ5FZP+M3Pattl2T27NVGNpogxDDuz9/Dop4EzMBZJVOA3NF4blHsAkDjTuP87a6OnZbfz2Q91b
iP9fBQ4PvPYIxxTBUHPO5eaRu4DabPb71unf6oIxMmU9E6OrqX6tYIyatzSb6e3Doe9DxNxUpuxO
oc/tyspukvJh3tisf8k7bvRhar/kLTdtPao/EIe97xzNzFG8d4ZCkR6rymQl7idi1JwPBClJ7uA7
U+IgoJniFaGlA5YHcqdf3jy9jI37OVI3XyT+CymxbwWaam8ua6nT8Bl33MWdA4mDVS/8zox/SVcX
XyUL/rE3rWr7+DY9fs9VIfs3UCchbJwKnn/9E5FVfMdT0aydkdlikungo+DXs2kk/Y7oLYLGEm2T
cCQRpSMUo+TgFj2MeAY63DaC+Zj1k7WxoHJ94fgmybG89raNOcNaYlCSZXN0OZjXiQukJjG+RtS9
Q9xNxhZ+Sky+vv9KM4S+uffH59RJ/8xl94SQzbAaUwusNSARxPxgtzQ5vW8820UmtC4oAmvCP/W3
TIiIzzkDwJJC0m/qcN9Ky5Ov3TCkp9iHLcNJ5oDTmM2JzacuBR3lhO3BNKzqe/CI3BgX0DbI8VK6
BI/qN6ngxE21f0itlLi5iubvqY+fYieXb13f6qtkBr+OpJ6/kS+gG+oK8yXxlTcHyurj5+uhuxli
SDfczDZFigAryUlz//uiUgwbCBwE8mXFlJvbcSlycUPT/CIGLtcxQy0trLMdOOGhrvj8RlF49MZT
6SABCYcruZdq3jgjPdWN5/ysiIwBAV7GmFw5RkpkuK8/5fCpA3AGNfPRE8Y5GlJrr/uOetycbLFA
0vxsEg/bgFm4S5znXemS81HmT9sWvgESof1tVIJdNuSPx09O2ntLCgmFOnwvtfkro5XlPOFNr0Wr
dyM1cpwGMAOI6c+U0ekV+PlFa2bdBg3IVlqcazvG8D/Ud8crx12aqW4rqIxY+chhbNcgVmpHfofT
jJyQucEBRMJvIXArJIX1xhydK1l12bn1WBrcbN0zst+M0C4Z6/qHcTL0NmEt82aLv5wa+kxwORey
aw/YyZxtA+UMRYlteFAwIk0jjsuRqollYf5ZC7ioa7ZS9C+1BC8MGjjDZRnvSBP2mhc3rKPwDIrV
eafT7fS4ooKcPFYYxr8aHeGhLfM9/U3Z0VDujAa9tfBOk3y4zd5I0HEOW3DY8bsn4G6JNFyzjAhU
byc4i1x+NJXqXsNiGddanNLN0bK+46h5yZKKz1gUrCIP1+yCyBo4HB8s5X/6PV5EhvDsWAqCB217
dNnd4mtI/EPBbzQs0wPXpilTTMHrNLnrqh3wMaI0cOoTajvQIEXDYH5O3IAJMByIsSMAjVYddmN+
gfn7ybW+x9d2J9Z5B1lBpaePCSuq6I6Pwaysup6dT9mOUA2Z9lem065FkyPBT9yimfZ8xLVB94fx
jy0eZKJQskyGqO40WNob0m+gK6T6cNJmo8LEfOvcmmvTZIDQ5/G6IJwKWMZp95Np5vtM0tqNMYcV
uJN7TtBU+HSmeSwnoK2KnTFHbaL47pABwsnjHxzkbkTp6Ofwx4lQRnNzc688Lm3w2fIah0oU320h
fv2PvTPbjeTIsu2vCPV8Te2zmwFdBXTMwZlMkpnki4PBwed59q+/y0Ldt5RSo4R+bdwHJcRMRtDp
YW7DOXuvHWEXwPueXSD6uXY6TB081RfJghHZT1FGENFFARJ/F8BqWIAeGnz9cueqyfGHBoSC1kiL
17H1ZHaCrbdwL8IAXXkqe+d6rKAR4sBOQfVymLV798nnMw90KUO10/dqDMptYCf8HqDLv0c+LGw+
qpS97yFyGvLmxuE7GHF0zQUEuBC/Ig+sbrKUIiU/0QIk0TIbudqhMN1GC4+BQ0wFRbdCsKQyLVr0
cV8d18SDo03bM5Pn4omE7hUUhNZ8okFv78IWGijVI4+UJHAa0r9PyMm7Q0xWXEceO/LEKNRrZxLO
maYFqRScXAym8S2xJrmejA+dXQ9MAXLaFF71ozGNlpXMzq4tPh+RIDqMFmpjbs9WCQMw2SDCIYlJ
ETeJV/hNtvmX2wkOJlbWHLJkaPALGxgcnJQ00r4EUGiwL6QKfMNnfUXjCN6ou2CGulGcDxE/EPKK
KEbuFlHgKAaue0Mgz1cOTPlCdN5jiF/5vuImr/yguK5N5iJ/bO1LWZfOJcz3Fjr6cFGDOX5VuSRk
0JjjCzNO2yNLVEFoIuOeoEDSfqf6Lh88uZ3da4owwwE0VfNN+/yZur2RtHprEDwRAKgOjZPX7OUt
bwOD/RIDRLszkse8QOjqRZeV8uE1ua/UQGYYHPyUsL8JAsC0AbXyfbDEZAI9d9k4MDTJ0XLL0rou
tcnM5xXX5sgKMIbiXQXRJiusec/4m1dsxox1FSXx1uAN0OZ/g7V3CKI8vpptjHfEo5CPxOLZRuA4
gqrYsgtsCLDrh2Pi9F+0XEc4H74HoKCl61seFLv49QjmYRX1xH4QaM2cRaZ8Yq2FSxsta1ES9xHh
1uxtFe2DVTXkETXz7A3HaHeL3hCO8WA8akFarPcSPWK9bskwjnG+XAKneF16g4hO+v+5x5IwD0C9
pqi9qAzF5ExkNfbCtSipczoNB7F+YIICLeqRG3JBcYr7oMRHwlF9R9cenEWPmHIq1LqpC2AaBI+/
Aag60NqGjA0EGPRbkbJf6LMDq8iFSSwP2LMAYr94ALM93DSy7VeC0wFYTVQI8/Lg1a15XQ+hhbKM
/xudAHTWZsCWjKMa2s0icGHaJEjTXWeZp21OJ8YrDoM5BRsTyRKVP4EbP/LyFxmhhMFSWh5E3H1v
M0vtfIsLiukkl057dITZPpJr021i0d2z6Sc2lKIbnhoYsT0q3DYe36xl1LKIC5GGNiyw+bMMNjNd
5RczALBLsSaiy0DECT+PYYsNgpNxbY7MYAlh6hlFYpOe6XWNXxEzMTLNCtjVdRGNxd52h2ILghb5
Ght1QcNlj78RSfGYPpx/O4VWUE+QdjGMlyKdgF969Ghs3+igG9foVzLzoVKENnJQwNmsp1rKd8CA
mzUZVMOlHAoGtaSwcP4ROKHuO9teSyG6u3SZvbu5Mt4bLylfbII3KCytpLKT45SNBFCwLS3xX3PI
E2wq9cHcApy9Op+7/3lETFGHXRrJEqzZpuR1dYSbEm9Vwua/L1sCgGHQvUw6dxZBkXvTNJoMHKJU
08PKMBFIjjk7bMMcs/1kVeGLG4pLmF/Lt5HmKc6aoNgXMVbp88YK4vkhF0jMyVdG/WFCh4mAxoXy
guc6uHazu7nAyz5NgblJho0h8ksqdf5WDd4Vu3zU1V25wRBnHpyuKPdV4191TJ+Xk+QLLus49O9x
QZeDWZM0+MhhjNoCNxLCSdjvPQKR0j87S9G0ZAa/VNeTCAVmpOz5e+GT28gBrKdVcREWMwOC3EUw
SMheg6i+6fzkC0of/fCKOoQIzYdlGB18Fp8BxYcDuUS7eSZGubNgW/dkYrgpTa1QNUC2BgrErEtx
E6yx3sfrvkEJq4LyK+05OFKkWM0IlPZRJIo9TTVczOG4bqAUSi3LKigJDB23alASnabNl5S4+MQR
B0PbzrfOlC1wCreLtJ1dWqQvXhpjOqItt+rIHmPX5t3Xox+ugWO94CgXFwEinib/tiQt44+mFpUs
bpmo0Ae5HnNeN/FGCZs6P/LbQyOyBuUW5ZDCw+iZCrPbxdzkAyCFxJx5CHC5AQMhU5KgOI9WF8ut
hzdqAyiXa8hQ+LBK2cigF3nVAGahGVIS9OMXHLOW8lh0877sYmaBRAJZCx6mytlMPeibPhvVJavB
E7xr7DXmzGa2ICnGJV3eBbW0DalSvdhgyIqaydrKZhQcYKbXoHw20r0VYzptkzqsdpWYsKl4P5Bx
PExlQfQ01A3XGtNNdAxTDyEIDXCS1mkpWf31ojtBRt7Ad5NVhWC4WyevsgvAoRQOSbk2M0RsoYoi
ft1zkORF7DPWGTE+q9cBfSMOQIt+a1Q94W4Z7YHSubwYlfs2gJxj8+ofaPovo//NCRcUBroLVtql
Npi6K1W1hylP7oZ0uceN98zGe2OADXa78tVxsDGXYXA9zOmx6a+pLG1rglGkCYfSyTjbTOk7VkgI
H3EIMSPfy74Tu9pKTAp3+ONznlwDPKhCjrmysgyPaH0XNCfSCop9b0yUJF37QpbdAe1cvrUnd961
Ec0JxXl6DBBqkoyjDNjEbt3sRsLRvaF7lwXaw2Ky39CCfxAzTlE6QaeEHZIuyh2h8WD5y2OUdN9t
pPh7PkJ4mKzX6JlJ68rrS5EsA7ouhSimoxDXet10UXPM5sGAAmzm83xVFNMxNrlbbjDax2iiap1g
l4PgadgbBGrknFls1/kdplXV+VtX9pclnNvFNpvrpIjR8gtMCWaW7ZxseMhN2k3kj62rOAbyTBlz
VY1qO9iRvixjm9UDUsIFYhWcFrdWun7h/5ic7OQs3hXGZkpy4gc7yH4oyfU05jcmSmIw0ThtICpM
K3qnPxykjUinwi3AuYXBXMYsl/baHykWGthx6PeUhGcte6t19pY/loigGUyw9thgttMmHGdq415g
0jzDJY26lryvpQp2jZVfD2QZXdjwPJkuETMzv6JB5+q9qkIiqj/kEJ14w2Gi9zzU4N5ynMgDJCjt
PmSeF1PylbvA8lFCXiA8frZjM6AoRysmZFXvX/ANNOt6Po2xAMidtgxRMgVS19q2XfjVxQWV7mj2
18CT2OLJ6DEPQsSdqGF2Xll0K5ThM+Ks5b6K08dxLEgyZZPvtJSPBxtZGIVBsTY6UbP53QOO/Vap
Kd45FFg3ZYcVbGEbl1yHg0mBDc/m5GUXQ0Zc2Ci7K85iYEalQVkP4dkm7qA8BbXPHGohgw9wLapZ
GjSDXVjvJeuWS7nYFMOdT41g39b1Z+OLZp2GIGmIU+oqA8loQ98iYRe7eArRbncNQGRDUBcNBY/Q
dM95J6CrWSXNJz1NcE4mKCQ51c8qcPe2R+5p0TxKo3hrfcJNHPsE0qw3rjw2BLWNHtKZ3J1rGOxa
4RZujJbssi46Wg36+Lh699GeIC7FlRrMWBwCcVS1cV8q4CEhDXaHHaef208NGJlobi8rOT+mOARc
RhEjmDVlyIEIJ22uaBwZCRyvHHShMz8DcpNZ8qNy2RmaowmmLUaIL7u3fGxLTqtFhczB+XRFBPnU
XVWmIXYWVYQ1GP7L2l6O4RJtY96cAioqLhb2ag2JUS4fWeh+y6b5A/dks8oKOlZorbGZwq+ntP9u
ky+1OlS+ZGsKgYBepXfTA96URRZxEzGX1NCGViju54S6KJUvNgMk5jF5RBjfF/qCy2m23ZdM9W8p
yDsnCD/FQK61baI/jm1+leHJnfBKoOOwN+CNsTgvr7bHtO/o5ib8CXo+5d6h2X6lPJ8QIMSynWgr
APtluDXCE2qRGsAAjlq4W87K7aNXoG4sZonJ6KZb21s9xtYl31ANaXf2KOELPFN+Io5bVWiCcZya
kWIY1u3esPpkv3j5RWV5UNR89UBSxDonKnDdQ19yzcbdzEtwG7q65irVg5FTfpZ03lklR7ted0ho
8jsrxbo+eJrMtCO78CIa5DsdpttKFu01Jbv5mOXmJQ8dknmK8G71wXfAnYNBH1m7pcUGVckEgjk7
TGa601Ra06EFXzdYXr+KeSo52IrgKkq3MkTwPssw3zgpOCYpKRmUo7hKMgxPOSJiui0Fua0b7hAe
NEGCHEaaXMj5YHskEyRQjLuweE9TO9vcR5LYxXOA7b+Rvxt+lnc0B0LcE//499/n8f7hy3884mUt
83/Xr3n/f5m9P73iH//rcn5d/18F/a7fqs9fnj+bj8/fZ/3q13y+td3f/yYs61cPFi8UVQUd1fMV
//Sfab+W+6vtKsk/eZ6LF8ImCJjT7DnS1//VMjxTGaahII0r+59hv86v0lCO5K8NzRox3P9J2K9l
Gj9l/bq+4UrfJunXMRwT7bTU//7+RlZm2JIs/H8KR3QVKja6EQqNYYZ/U2TLbuwx0bZkC1aH3rMQ
0Vn9D+mGX1WW9ivqssdignw/mjwtQtxDHlJrORgDk1in1nPtH7tuYj8LAHGQSEpsohwscCIXpd3t
OR3e91P6TNYeJF6jpE4l8cVJ4d0YbbyefejpfnGE546QKm7lZhQwm1o3ZUm/KmPjre66ZYcgfsD0
n3yM5eVoNXAZYFybtYtk1AuRd/smsGT16AbOsLaW4uBUWukO6HQny7tYwLoOyDCySbqB7D1zgJwP
EElomznexegUw472/ONcBx8CgMDaY09nyaEiB8Zpjo2L7VkZtEJKrESrNMc/Yxfy0c5yZE1cBe4o
VroThZqnUi4AqhBdrNKtnYkJMgCvq7zi2ETGbe54j5Uhj5OQj2TggQ7uqmuL3J8y58iQzvyhJRKJ
+WYQe1RUNDLMTj4iOX/DmHtNztddomqwD2CPV4AUw/W4wPkyo5PP7bSx3GKYx53DYGpXo0bFAq5Y
Fnyh+E6fMqwonedvrZZfvGp4nzhABxhzmgkcbm8v/SPCt5bVi08gV9olgnio7171Tzj/YP0tXDMq
g+GJc/S2mPTVcOPPP5YU1GNR+XCxwm07Zydq7ScWn3hdVu7x/FP7mgs/X11du9Rp+ak35Ucd2gdT
f980RssuxqCIRoWbzAZvY/n9jGmIK3am8IS24KgvRr+7iXwC2wu3enD5v6CW14UrnnzTp5KdnirQ
Ek0bXCmfog/bgbrOmTXj0+g4Nw7LXmHihlsmglQZnBmi6byV8ZpY6aeoVVtyvk/IcNV6KVOKuZHa
RAafPaSudoNU8dRlFhdZFus0r91VWjnPuVJ7fSdsiQisA+LSgMkbwVTgSyAoLHT4uBvT2glfHmZ7
uVya4mVe5ONo9u3md3PSf07dvxR9flfGRaefW/dPj7mUPrOGCRjO1o/5HyK96XyGQx/bX2H17tXE
3k4BN9AgKJ4HFAb0u8LL1UoGh6PHjNWnpymfN6493M9OzZOuH0HijJeeVXbqoPDYOW9AQ2mTJoAK
uPsy82/gdSw7o+MdZjB39JqCR9SbG7fKX1I6o1ry8shjTb+NcoYS/V4/9OdLoVhEWgXPENKC+8wb
78/DMcu5R+Ayn8AHsUdhqIQRH285t2tcp0fhoNpP+QjPs4hDKdjCYYrZ4/G3X0/5N2SY8KLJ/14G
7BfPj0qL+vP8ucDeWY2WTwpke5eNuMMEDwl9/tMyBdAg0lMaVK/DKQ93g4vXfTEP+gLL0b2RbD4r
uKKzw00QHiosPQ7Pw1i/c6WvlDP7Oo/tg6HC0/kv9BN5fsFCGOtqpku8Pj8t59+LnK+bMBKPzi3b
998ejTTmCc4CUOguTSY+pdREZzG7V0Dg2QDwHvqR0Zd0Hu71ILb6R3QwwRbfPrIlSeajO/IU6XfJ
lvik30SU9RvHYuYJ95NUJv0B4HszLEoZhZ7MRpilvlnzuOsnWY7mt9gNkBi+OjXO1kR/inqQotQ4
nb8/jfgM9LuoiheZRCQ7sXMV+QEbifgOeAZdWe9GlNVfjWnX++PKxR7Il0p5jm85nu38YUiH4GDz
eK44tFnNkSPyIRxRTTagRlb66pZ3b6rod1qgUgv3zYOXADNJHil8PMYFM4rJntTrdeQuObYrUfmP
IFVO8G8esc8dz1O2wQgCgAnjQt+MI/GxbxMDJkxDgo4SbGLcsPMYzWz+3UEN29KD55RwE+txWtuK
7qN7dOppWHu2f8vzQX1iDK5EjgvZDvieKn+YY3mTo0FYkxFw6SvP4pPoOPb0/E3AFHS+z+RA/Tax
/tXM8Oe7qEzf8QkoprPo6p3L79f/riRLo3LCr2Dg40swvPDBY/jRX1EvZMlNlpg+B0HWdngSCX99
/sNp8jvhojXBhcpgHlnx/uLC9A/+bRN6/Pj739iYSGV6Fs1438Rg6/rWHy5sCcfW7P3PpiPQxHJv
kNNws5PgcRrkedSHBbePICC2DMUIfGBioTpfmx7mHI5vSH758Av7gGjq9BcXp9w/Xx17L6mkLW3f
4Up/vjpBO3rMq+ozUNFNmIwXRsKkbdQstWhvTp1ghrTM5TrmCJx5hMRB8Pxtyqy1uN9ol7XPynKe
Ic8jM6iTk6WXeuqVrLdVdPDr5p4ZgZKnYx8LXaLPpHvT411C4poecMKiUWNMdLE8nncuRZ2feHDX
QzNfUfa7U9XoXuZ6y2Bk6NLNXnyZTb2v+/6tjrMbdMA7l+FIsiRPjcdsNDj84QcPHaVQbLHs6YIs
OSQNoQ0NKiwjkSiqxJt+uNoqfrUjMjYrHziZAwTa04+CKC8Muz3+tguMyAJtycjRDx0NKp6A2Tue
RwoiBnqZMIgW/bnppYUqywnhidyIiqUxUrR+6iHbn5+tlqdSz8ruSJmKz3UlmbfPd3hMsPMGet7J
fI7qGKCIaGEzUAZM8XpidOepo3Dm37Re+92WCXNcyIqCYwZ/leVSDx34d75ReP1HJ7PrYuZ5O2+7
4Lsh2ERfo98LcdkWH/IHyYi47CkU69dUmGcB+HxHgPUY63lR/+hwDJhD2UOAymk352kDPFtW0yc6
b3zUmJxiJscMa13QpTep3kTo307P9ol+2jsjfsCSv0bq8Xz+3c57uyjho9Y/4LwH1PMSVVSxHdpx
R8frQVTuhQyY1IamUtoms+4q//r84+Gp8hSjQ6aeZ8B3rtmb6s1lIEhsKCEuyWIDbCfD4qFX/ty+
BBsKHtITW3vsdoGk7jEgRUNLOSGuoDjY9mgPa1JnkCOYR8JzMT0wJoYEtcTCuTMI2XPjsOq2VY5u
QnTtVrErPe96ZvMUDuW3kZrBdo6sO9DZ7B15NUtqsnJnrGokjtC95DDxF8+sof74zCrDVT63WVG1
c/zzv//uqGMSKhVFS/tO3MgjKV4bFBQ3ouPhnGw+YxJKHhUH6J6EAFy0CjlRkm19z3pFzVFeSkgZ
QAPFKlaKeBIcJ8pZxoPr+/vS8nfng0CjtxZ+WwBwhW7NTO6sECrF+9Qct50iITZh1lih7b0CBfEc
F+1F7szhOoaT36eoIHI3+3KN+KvzKXeVRpevhfLxJrZiLSBMEB6XQgIXJbtT92VmWihdsFCwOa+E
YT8FwXirAoFc0oyAfrvDDpPEqgZA1+dOu27KhiuJvM0SK4l4GzGrUcVfcyM2fZ4Om8Tut+WEkw8w
KUFraXeD4GcHUoSbgFJthXqrOZiZyhC2JV9+BLi0QA7hE6NDtek9zwp2JVH6hYsiwTF2KcrlysL8
oarkfeno6JzfZW7TLy8N3FUyfhv9FxnYWtYBhLWgZeHbJCPZqgxWTWI9T3xroQZgyYC0nUnXiVFg
W4DqurZGFFMZd8FIroXpZsDO4bUXczdc67b1XwwcfQ7/eSlSpoXswfBcQ6ITtP+wFMEqq8rB6E+x
t1z5MYxYR//WjawFZPepeiGbT13BvLuWNQg5o44eJvLOd3l4HZfSZLEa4GsPxouILVRJZEPT7j2W
8yQ3BQvM0TH38PsDn0m6LQiXYralS5UjmOKwHZIbAEbAsbQrdN17A7llFp3RtkYAUJSffm7d5Q4h
UrBTFnzwxgABnY2Jwu2lLqc6eoJ+8Z06F5HbKS+u4+JloWqZghCpUociUyqzdUMYxwC5b7OgVdmM
aBjgaoqBpKDwphoZjTRMhTLkCoHERWRmAvPrQvWc9Wm9CFIfli1oP+zAXyqv4z07A34XM23J+buD
e0zVKpkAqdjhtYvQdd+mYO59iC7+4JPvkTO8whE3KTXgJ0FsKbYnAAZ61J3HRcSvAlOwvwVUNk7Z
t6jPvvTo6Fr7RO5k24CsQI4qoLTwkmxC/CnKYHceQKQdJN60cWfj0yiXL9pg9BLK5rlSCb2GkH6B
GmDXB7XihCqvWZUJVi2jL+lV2DzLYTOx51jlNFHRUpFn2kSELAvrpp4bOC4GTxgFzrtZ37YojV9w
CzMQGw6MjjE90LYkVnoO4GZZ4fVEtZqOSqY/hs6fxt8KdD/V534+5P15mErfdXXFyHVp/Mqf9yTI
DLKa+J33SB+VC/Av9kD9xWUrove858XgfFS3TB3d2aEQAIlrEKPFrDL62F1dcfdXj85/d0lM7J7j
GmihDP1k/W7K9YqlQOM0vZu6wiAntuAmH/9szwfECfu4qb70eclly2RZ1ID0JlyfR2PqG//6Spz/
5hlWHIstC0W1R9VNLw6/uxJut5rNuns/74U4gy+e8UiEr1hVEqdt3XcvnVf+gCv0Us4GhvSSiZRl
kRYdRVwQQSxM+fTc+tM7CI091iIbwgIgeaZsLARrP87vDfJ+iefQseLFdxgiu99G/kjlORDxF2n3
aD/1VoyjlUAoQmkLFQriIpKVPMkAIkPlAX2OB6uRJUjPdokeK6RhUHjKcCP9xTZW/mkXq7RxmVYH
FmzPwfD1801pEMglzqROQeyAsMiTQxaRwZE2ERafYo73yMRXlATwq+0IksEgotI9llJn22rjDSYO
G5v8cGWLbPjtjjVeCxQkj3fCZhX0HQtaRjC5CB2Tft9Bl8fBgHuF8pexCuf2LkxLlo8u8lbt0r7I
YbgJFsiuc0Fyadl5X/q+zSE8stSxbsB8Que10P8Y0jRXMeJVFuKc+cpIeZfIugi7IMOad3OewPw6
Vdu4qr41okGeXDW6dk5zNKufAzKBOO7zKqK91RaTM+DUTZbi7PKTitqfaLceTjlQaQjfW6FJH+13
BPJMDuj4rqdUx8tV6IJH+DS4eMJ4n3s53srMXTnJ8Dg60935Ec/7Id6fP1PKN2vhMB/g/SH3MyA+
LQ+JodITyqhHzb8e8Kb/5+2ObUk+WCDV1H2U84fKbuy6LFOzfMsXKp/Ee1L+RP/Lc4rIRO82upCf
rLcbPVtNwCV8VSePWTV0u642uDUBrxsrTWJuHSD0CjtEad6XQJNyqfuzfZKv7YFp0tR/nN+ACZNq
rohR/Op1RG+cDJF8T6uIFIFNOI3VoXTUQ7pMpB6GPTEjfP5yqb/NXuwzvMDbuT1rep1q21+UHgPD
fu/Qzq2Czs/WppncWia9wbhy+sOMS1f2PetYRsatggzZYxY9kl2IBaqvd505HhYrr3ZNgIAu1Y8S
zHmCBKaUNcwu8PGw9Ln1TKvHKrDIxo9yXJqNsEh7ntuYEKHMv04ylr8YBFCeS5zLTNtZlTcHarxv
KA1I+JmI+fJ9Urv0/ZgGD1G4otQAY+/8jSqpyddM0UBl6G9qqpKbdqZp6dYhFibdz0wQjpzHcRSy
Sy/Hy9F+i6UsN0lkk4oDPHXtCEZv3Yb1muMH0S2l4jyCPAUVMh02wkFCyy5X5+8a9P6V4KNvDd7j
xHZWHOvwePbs92RfSjYiVxX+T06kOtNaD4ue5M5DHU7fTXdhZzjz+sFpZ545EN7nBa8KrOewuTYw
BJxfgQ+T3ESBcdIJXqaMrr3pfLe9Yt4j6bzyEu5U0pOcGdPZ1zu+tG4ioh+Me5HMHyOafCg+zG7n
99KLuYCfzmaiQWTAGS2s+TdlldW+jfABjHO/KdKbatC7l6QsEb+9u31DLHGttdEu4wJ/8DX1eGTl
CY8buK3TaDvsFV0nJoQi+tKVcXYf7f35MTBB85D4aL54gsGdJCV5wCOfqyS2FyMi/cF//Siei6s/
lTKU7RquSZWAOpVt6G7O79eeKKfV4ZnG2/Qj7+ghLAq0vJairguBHqklIHuFQdnf5ljercC4i0qF
4hXl7oYRdLJSep65EVvWasKZhFiqxP+oN1WMyiVxExhZWEPD3Pl+fqTrjMWqSgDjICNvDqVlXUVL
/zLK+iV0MEu7C0tbgKMoapGr5tm0Ruv9vtRFc4CzelsQrnFer0hbgEZYK1gCUYZ7WM/oekN/XuLO
H915CWuc5KLsx/dlgddpNaO90bO8HkTx+c6CKKRGyyEyXRj653dBGBYtM9hL8x1aOecepLAbUrCI
h8H2uzbZyFxGF8RjvruhiS9bT01O6J3wAyCDaJitCjbFRetFm/N5wkCq3XvVjnCRH0zR12nIt5w/
w//f/Xycq8+//+29hIrVzA+fYVwWP3Uy2TL827kpTJN489a9/fJJp6Obb95yXrbmi+Yt++U/vpr4
/a345eGz6k9Z/P7Hd/itF2r5v57rtFJ5BkZK2lj/1Qo1nV8dy4DBY4F2tVi1OGH9VyfU/NUwfNdT
NrBONhS60tZCwYv+/jfrVws/lmmwfVF61+v7/5NWKAVG/Rz+8zn1bdNke6j7qi5Po0lB9ufndJw8
uBI1fTbPOpDHAThtiO9StUA9RBHEjIuRGSM/8sTxucnD5b6P8ss8AWEGxoezA15NODho7NvAXvZk
wD37VIJGfP/HeIQN1THH0oj5aNJUHksUBos7/wDwMm6Uy76rRjz3jD3LPnrCoV4yLqeSVe0mnzgM
lYuJ9GT5aAfeSNpV+Ryxbm97S00khvDlOFPZqThxHM9fAqKDG5OO07r0UmwcvX9fl9lyu8zNk9U8
TyNtjHCs0u+vkxHD0HLT287I5+NAAARrTvLB76dWge8dp0pld2nMpTUNgHTVo7sQ1Z6gL0plxGA8
dV5urhGTkakHDWTLqVKucgcicgrV2a8Rzp8V1i2xOEAKMxMJU2f4e9/sIDcFOxe+5IU9u/Hl+Q9B
0sMOXoG5wkMVb6ZqRC26hKirfWOvOrZrVO8xeJpBeYR3y34ADq3r5Q95Mi3PhX+BnHybukv6gBkj
NAdawzQGV4G5AHmPQLIsjoOrkPknWxI0kAliPxSs/QUW/V2KqO6iscp51VjkXoWBcZzjYdxGrCuY
vwVSEjvZOladrm2H8AsRT/Y2kQp8xmSWmzaEbohwhlU0D4iaQA0P5wZejPLNY4rOk05w2W+pNI70
1nytayzHdZaXzmYkxhFeiLkl8y08DqXz2oG/gBqjxqPRAfax0zcXa3owxM6pBE0HbqK5gfoMoAWF
+br/aly/QViSfms04y50K3Mz+yQgLLbHMQ+mAD50dHgoh0SpwjWDtV5Pwt2ICA9dKqnzkECF9M7G
kpAXOSGa1nwsywD+pkWAWSWIgZ4j3NWRS9JoRb9wUA1NAoMSjP4weuEBtAVRaTcEIZJPeAMAR5N/
y3XQqttrxHQh8ZGz4j1885tLyMAWPrmLm0dVW1UM5tps2ZcXvBnScwKF/PumbS4x7t/QH6/vOkt9
SgrKNumpRG88FyHbKALU3+XQ/gjqiUfJAm3jaHdZiKV3zBlbGV0/93mmJrN0PzIQ6VfD3B3nvrBW
SeobGzVAgvLGuOT7HHGsrGfYgcdkaNln+Plh8U4JLvw+TMRh0pwrr4B2nVXobVm8b4lkuAP8fFGS
3oALI7zF7qk1BIN39Dzx7OVw58gLP5YUtbZSAUtDmPfYEHsKqewO2h9gxsT5UIkN1QclU2EBMUwT
fo2F9AHPbdqL2Ya1IEwHR7cdvOOmI1I1qqt1N4wbO2u8ezJB1K4V+as1uLe5VT22Zf7qB2N1STxf
fGhzor5DJQEgLjqWsSR+ooRZwpvWvX81GTICmTOSCZplX0seXea5H+1SV9Z6U0LSVDBPO9SJ6NEQ
JUo/euzzo2+mRADIZ6Jf4F4p7J+NarIdqTz7DCgYt/A6wmuNNaUbaS9Ucz1zuPeeUBLu7Ro0H8t+
tkt1dMuI9hzowDJtAL8Ul8iNPYgFbIoZnik5Tq0gMcFAwrH3FnVKeWZXHvun0B1/2FJ+jCMRInZJ
Gbqiet36r2aeZwdyPYCEqP6bmrHdLCS7qmFc1o2Jyn/sm/1o0O9FmbAd6vQuYb6/irlu4YQ60NtE
etldzvxHXGS+85v4hcmR8Ai4fcumM+HVDfHwA/rEzVBiDgxEteKay0uAzSmFKGjQ2Ji8TaL2Ku/M
VQQ3CJIw0Wp+UBGX0u5Qx9hsXyP0HgVeAGF9MWe4m1zR4QipOlu00Qsc0TDycUobMB0oee6Xekr5
awKqzLt2SZ8mvNghiQcHx+hSbFbxdxCCh7EMx5U/+vOuAEVno4hbE6MZbsWIJ8uQhD51i6WFHFel
KSsOwBtMKu2lnOVj0CJXNRECUzXgIgQGFLsKXgfQuwjRZ4hKBhrBsR0elHD9na+aG6Qk3yfHIPgT
A45WwiCC8Nq7iXiXKww0MBiA9qQIA9vFf4Ys/gCvB1h2NuKfk5/ZyFC3wNX1SRbfUZLKNrXp6wK2
t5Zj+BTGi7mvJBVxr3wFkEIjI9M9R0e9Fh24hkB5+yJbfqgl+/CzONgnAuBJoDbFEfwVrVZwk6vZ
75nKUMGqJKKvFevmharu7AJDSXQdumDAOzl9d7QRKqijmzjIbykLPBoAB1M3ea6I55g5mBVphLiy
35oYM9fEQkPqtCTpKlb/XIMzaMRAjbtlC5CBuUMbSNtEB5BO/rCVi3dMGyj5LsywDJ/pRcR5E7Th
c+R039LJAUIQPKIG5y/NjjRY1heW3fZ2jInTm3DdIehbjkq34VTLoTBcyHVPiKUOspqkKMukY7s8
FT4k8XAM653seUImOkAB3kS/dYYjqQz9JSnKV4AdNmCQU54KJ9qmiUZy4EqAdRet4sW2YOugvwoB
QmbYSbPLwkJJMCBOpPNkEAIQRAfMfCM1cKM+LkUKnzh9RICRbkAO3QUVzzBlFrQh+YK8AHT01ZAZ
JBWmKxXnzi4zgQOpuSbxvkeVmnVGcFTLB4DOEX+JBTLUaIHR9PDqoxUBOJMXMLFyjGOJXklmDcD0
3ddkI0JtxXzZWl7LcKWA1jvuOoqZoVviWg+yTm4j4B6QBGwsxwHCnM4nlDcrsyv8N+zTyqI81INJ
hcDZ1bHpHXDTyb1hdM+xxhS4rdoD9r13U87MpOr0h2L4YYKWRy5Cmh4nDIkbvtMRj0/jYs5bpk7E
sgJ+ZuhZZOuN07OynPBi/r8cndlS88YaRZ9IVWrNuvU8YmMwGG5U8AOax9bUevos5SY5SZ0kYEvd
37D32ve08XCLg+Gs1G8awM/w45GQPIDunEXdCF2DmBV472nXXsailjcUwu7S7Nx62w4TP0XCym4o
jU1TdqdYw5OoM9JaGW1XAh597aZegCT3v2ZCyyZXkrBrMnQr8Kili9OPv9BziSPDye29jpRiTWLD
fph1Psk48+N4GUJFrnPCnV+gj/b1XkPoxn4PU8bFTLJ21cK1WeRuszcz94eVxLjKhoMr9fFAGOvJ
8lW4NRL7uXCrYes7hLY2qXryff01x864KGdSUtXLy8TT1dkOTg7rx6PQuIRTmzJH/E3mgwB0eL/v
k68Oq8qJcdJvzvLcU86ZGpJ1uEcTmBAcaBmkzlYDQCutJDDQDruHTIz+ELGuXCROeSkityaz5smk
aoC1EWGq92LS0kV6poCvevbR2bUXjbHuGlQcbtgdc9N909guQFOgsuNZgw/msN0N5Vf4FWGX37l9
HCxTO5oofll92a0gsSRmmg/zbSPYauCeqIhxoeAHpQwvewiaTc4BStlBgTZvRbt220dYlDvrqEv1
Zk2U5X2OxKwI2HgOmli7I3nlRpGIjV7pL5izm03PR7p2SgYZ04QVJPnpJur8KHeyVZQLUL6NgukX
9cY2k8Y+i4u7G62JKU3XDqgRGnIHPIPRPulhukpbjtrYHrnrYZAObbzGiAonKwSX7zYhRymjT5MI
6LpfNXmfMOs1nyqytq6D9lTH5ziIELvB09/FsqqZ4g7LABwpqnem+3T8+tJ6DtgsctZRT+j6ufRY
mGp2z3PjNxHqDFmsKt086FMUbaDFr0NGuq8tU+YsUi95UeCGqt38HHr9okEi2Dk8v6ZEtDnat7TH
EdcjOlAJqLg6/21VF3PvgOxAf/88ZV/Mho2tK6MfgxsR6g6/YLQHTpvuI1t8E4tBIrtD9HeaAXH3
rXHFCTwyA8NGRHiUXShzWTljCh/WwNwBvSMqcBPqEwb7dICfOuFVbGXKnNGG4F8pKcgUsLqTWcMk
ttL4QbTqtDD7rt51AiKC8KOVP3NThwEjN2RByMUi0RDa98jUSOo1x63pZSAgMof1e8/DOTZP3QR+
aLDy9JZHzes4hEyhxx3n97ixIoX7vAC9Z1Q4E5I/hLu4ngImhLWOlT2cmdNZj44xpz3ZSjCWNAIX
HAWgIQL0iKzb15oKuAGdska6JFcx4ec7QkyYWoLjHIj7qCXEnyyxrGUN+WYTuEhXuqOCs7R3Queg
WYU6aBXyWn6kbce3s+lk/9qKEfNtUADkNZK1ngbPUidtOEpQ6PXxrXIYrNpaczGU9oirol6jgFdb
O2eEl4kSLA7xKQB17F01ikNQkv8b6+LT1MbvMun/hQIHyuilybpMaQxjPhTYNM6mqZq9O9QWQjnz
26dtwtsFxo1jZtnV1XgEOg0avybeXZDJzK7FR12wa2sEcHYf/+Iu2rpxrG+dMAvXyiw+k4rPBdOF
vkLXEIBbxefHcTRLO+Nu1zpYjguH2XeGU6j2h36HUBvBx+BqGwdAkUyTjIC1idNW9+6cCou2HmdH
SBdhJYQxCGQEP5KdUYFV1RNA9JxUQqQWVs+kznetPXqsRWGUHXjuaNf5BtBTumCpYLVgn0pOkX0d
AVEvWm/AJqQDMz9OMbLUwfWKi1nqz2qXeyn9JKpE1vj1xKeV3EVSvwyu/uVayAFaRAfPvqQuJzKe
WIm4xBoTPEdVuylS21x2QKuXNbyIJNX5UrzEW8uawqpnkJsgOwyH/hH4Rn6C+CMQGPhIEgUoTtuj
YfU4LZcp+61CC46dZoTANaLfJnYkxiRQCDpWq5CbCmk3fONhKLHHSkrrEYy/J5NvaFuACkwI3eOI
isGn+cHw2y2gvjlL2eN/8spso+oMWKWXXtFjX4VlUaTpC5JsICP7fKS5VfOkGAHcD3qN0VQM2WMS
YADQoMoromg19tFPo5nPcd7kKyjeckNs6TnkIYctSwaVl1ZLBu9o2O142wrz6k7PRo01LJjqW31E
THFMGsQ3MrfegtkzyLUCN45HQC+9bgv3lqUydDf8rYQH6wavJZGFx1zUJwt1zmiV7bYsZ/8HUQ7t
jBdprHev1P5BrvgxgNvoOY6xwvS3ihCXBLmISmkOWNjhvWQoR/0iOGRY1JFzibI8Tj8nOFqbgXYb
YfQdmSexH05VruwFcymLDrDcZ7aG2qQRL17eXUekOmumGTUmK/62KT/t1K346OAqsxbk2OOVi+ea
Fkj8LqjpKqTUv4cx1Q/K9VZd4uWnxJfbIAyjkx7oYBGeYnGf9OwyFOV3WrFkwIJ7IeeFERBjDe4f
nf4IfQIRPu3OMS95CCxqFHjHzNJEwOm241Ph8lDpNtVcUxtgtWjn8za3tz0bt5CVSW96v0MUJLsO
Tm9fd/5iSvP2gNxkn/dfvL71Eg/kcGIVteyT/LueqnfRmMjegYb04c5UxsmgUNyyg3xgc7/3RQ25
wokxxRba58AghGeh9RHwGvsCewKJBdhfUXCvfJPdZGnHT1NVfwqdD6n2+20Ftn6nzbEadoa2rJPl
Vs/Kle9oK8JiqKFDOW0zfzKpCVOSij1jmXvmzisVIyigBZ39KAFwhi224DKQ2tkYnAf0gGDTe/LX
CYLmkDjDfRL9lS3ZT8lFu+onxPiZl4fQRGDSMqBZ6Yl8dAVGsiSv12Pcl4euJYnX6AVzFapj3rWO
mOUPL6sGCsiWIEiuoqYDDDABdVgnaoT9yOlUx761DNamU+Z3Jk7c+NiVlTMtAz8jfFQiF/ebD9Ri
Z22cv8aGo6mzAfJULHXWVkAFiSj+u+iHOdfTP2a5p3FF4mBMPM1bT9VnZCJ3J5HnCGg/3pmJg0yb
O6nSqRHIG4/ILYYcnIkg59syjwYf9OiOD0V8+jrtkJqAyNs4vnprG/6x0SV1Ls+tXdZGGz3ieA2+
Ep1OXDSxv/JiwJ26Zg3L6uT2o1xX7dxbNOOuABxuKv1eRPnGU717bgl3FK1VrHX72XZ3chYHeg7j
LTz+5DVhMXe4IvZQJveul+3CCNJEOD4nOS46Z0S26WQdMSXJP1cEf6zP2e90Ef0if5xBj/jM5bNQ
zSHr02BtJT7HAPuroURwAsiA/chwqhKsY1NqDJtSA5Gf12pZ3tp48LgTCrEe0mNucc64AgEpCcPr
ak4CiRrwqoxHf3HGEl+I0IJOdzFO44aOy1iFZvYam9pvJ3OXRhZLn2tEwZr86q2y6YsIo/i2NRZL
/DR6yFxMEa7TZcGXkffHrpIvfTJRw1f8l/hgXJF/IBi2OfdJrRgrMo/rLnvzhvFPdvNqXvLfblVK
PCtmYNg2cl1OVbQqkCCtFAF6SxDQDE7N8Qz6lWDviBORPBm2mzUHAA4Jm4IWsl20VoIe2nVdC4Ha
LqeVx/4HoUq0OXnGY/dEcly+0UvCjhicMOcL7TMsvHtTDPqqoL3ZeQ4DaDI0ljMmgwudF1I4N5Ha
jKuJ38QNk99zxpMGliMEHBAyrBWT9/lxbgCY44kdSbXe1+0x1fIHjRcFXslQKoavE9oWnmQ+PgQQ
G4zdi1SoHxOU8UIm3rAX/9I66ZfMpVmGFeolU7NUtwF02JpfvQ5kJMtEtARH9Wf6nb6ubCLRHLGF
zMSBXRnWMhb9o+X/HDj6C9hq5lCjeFKS2r0Z9bMI22ZZ+vKA7n3gVMhiVHN5uR/duNwl1UnqrbnG
duXfGMGs/FygwQRLz2IXIDjHcTnngcfhyF1BGnwUOa9dgb3LTd6lIZJlYZvBwurAK3QEN+2j+AeJ
w4IyptnwBNnb+j0MjQbTItPOiMNZCzq16uPO2AW0U4vSeB4qSZg3sS+rsFgLV3NXdd0CeCDxD4Qa
Q3wbx0EwYeMvcaIC1yuBFYwPPazgRfvjzxysxS9dgRk7Yubk+Eo5xxAILZwULlZfRDiDJYddf9aD
9CNypLUxg/g3rkCEhFAGl5mHtAw7VT85GE+HUmfQXq8F7OQlkhLg5tK56U7SbOJRAar0kj1TCWAk
EAlcC1J/gw51iEyeCPea04Yu+fn/uA8gEkXcClWircNEfeioCpKRaTksybXnjZT9oTy5CcwhUZQp
LKIcIMb4nowhdqGQzAzSLUjxgC7SR6lJ9geTpKgkwLShY3RQDnOaE+bNZhjsmrPA3z6uCcHcyTT7
I5/YXDVVr2HephWFMsHSn3tE0wt6dwnq2rGQs1U2uaymdRvbqd3qAkkwTbN26w13S76hXMf+xBNv
p+hBp3e0u/pVeHdzIKaDC/Ul5o1xG0KY+InQEipU6ThR0xVv4C10BTUCeo7VCMJwj2Mm3RsTT384
0UmZDpzBMjz9j8ezu5dKGKdGOMmO8c4SUvA16aKTNQ6nvCRa0tIbBnpx3u0EGK8aXrVIrICG48PH
g7C3Cb3a9MBPGBoOCfuZCf5NurYRrTUBBmOnHxEVBCR/IWDA+hKfxwgOSpZ92VP2grc9Y0VscU7q
M2ukpLZpsipdF7i/QnN4SfBxraCMQoJJ7W3uxf6T01INhEFFixQZSwWq3bYxzzC4TbM0OgDNBg2e
hu9SaqycgpIVd0o4l+MCU8c4kRmkHKgpNk9tojZqBl2BTFv16Synb+qbbzG3tnwezUga0OTpfK1q
XUSmdqlrEUNYZwJneeE9JfGVYCXxoUKyCOHk18pBMJYwzuJfcQpJRlrw1rzK8WY5jHzxnr7VutqM
XXguTRUuGoZzyzD2rhWyNJYI5VLL7Glp8X4THaM9g2nfWnVtXaeuPgbskHYVEXELELvrtun43ThO
NtKKL/4LmpE3xkGm4HkOLO0tchve1Cl6kmGzFV1FCjLywc6G+OW4kgso2zdEBDZjARcGjFxS0z12
HKVIermUEoPXotmELhGuAWV1Qxwcadr8PuhpqjBUTMO8xzAFD1Ml/ES1g842+y7H7GqbuBV8rdc3
gqQaLW2bbektAVg4eGX6F4t0pJKlL56e6B6FZnpnjlFsw4gPa3A+x8oivXDCw+TxqgOTwXEvkgCe
XE7EKK8gP6S5w5LD/NCGKJFgo26zYFsh9pl1F9soNQita+X3lBvGVa9dxvhJRjOD9zqtNOYiyHG8
kO6+qNa9Gf86jaM9+ycTiR064PRgCgojZC+skMfZX//PSJ9VkO9ZMrMDq6HwAVKD6CR8SFrev7Ee
yCGtr5iRmp2N3CVgM7FAQlmsq85fiWw4BYb3pJFN6rqMKvjDssZCgqGf/aPPyHOrj/YbUBi2YJwC
bfHZj8Y/w8T3EOHzrcMMwEquXY4x5zxHtmZQr1qzCuZVyiNCKH5cn2Ij0WiaCB7KFyXmSrayLtOq
COYTZldWft6GHMdFKMo7DcPORC9HGOFpSgf4sbU8mI31W9tHPWdqZsAqYMDDiC2G6bkwloMkbIth
PAvBKP7zs+4xZuAfrKAmVpAj9KhunVd/qmwW7UKUFEFcb6vWfgNhc7L7LlsZGu217I0VnZGxjNr8
LkrWKgCMG5NRe8v6ZUjJ0gbGTh4UXryFyvlPD5CrB2hZT0xMTdanm1Q4D5O9LEwhudHsIV66VeYu
SaH7o4v6pL9i78FdLQMW8+W087mJt05WBrtpSJ84ObEMAPAwPBbAtiVOpP+8OBAUzCjp9ipw31An
/TLgRH02ZKD0xd62CFPOUB5OXjsciLb+UEEsto3O9Huy/WVrUBEQt7AfwgmQGoooYpFVGP3FhDDg
MkK7M5pOivjutambsyLifkEy7C3TWrZeCM0rRbuoP6oeBtT0Ow64iuPhMwzLH4BB2qmkbHdNOohJ
ZcHC6WAP5bH7FwT5C81cuZdF+sVvG5MaivFz/tIjX+VHg+ikih5/YYWkxxjoA1zFG4gG291YDUUR
L+e9GnNWTzqbdaqcfiH04diO3WYCG09ERH9lk34r9PaJQjcAZWrIjdWyGxWZuhZOQ7Ef8I257Eom
RKmMefvnTRfF5752/Y2VM4j0jfacOBoWU7ajqzAMYRtPdGDsZqdRnKLaMJYzpLEeBZsIP+P5k3sv
dX6pHS99oUF+Dk5i6n7zQJ1af+SJaIcHS8lLwZA81vQrK7UVCN2esqW+1DZ1Tk/eLkQg7WWaZdPN
Qmraq6HRYvkUJ0kGfVqHrChHfEN9zRVr7jh4L5rO19io2D8zzAs9tWIUD2eL0po/r7E0Mcse8zsa
R8r6XtCmkJhWNhTRVHKLipUy859vEOMM142nloppbZXykWPrDCBFnEdXP1fSLTe5bD4TLMJ4cg69
E1VbWxoPtwJTE9dvVe/f0SC8pMK99UmG5oCWAlbJp9b1hFlUOiLw6cObqZkD04JFb5jr2o1vIIKn
barfA0bxdd8fsynriEgWYCT1bNnWOYkNfIUZK1csL5wfiLl1IuEMTxYLoI86S3QWxakebCxDwe+P
8UEBb2cO7bneGwGzr9g3vqOQppBYD9Iz5ZagNMr0lpYq3phW8cpWIF2Dh7kWFjTv0oCpCLUlHLSt
VrxGvHFoECbyF5kPEWv7nSYoEzmx8hJaYFKnrwZXc9BmG6Bs9yYP6A3mlbSNsMwbsoNtprckGxnP
ztyBhBTtwBqvXU8bHs6QIhKNymYj0p8YRWQI1dOJFewVjV9kdIYfiuWtcDx9qb38X8LbSb0X0j37
ZY6NM8WHxXNP1v0Wa817H1YCwhYVljlwK04tfFdwfsu5Esmz4EAY+nuRZ3jT4nZT0hyNunO1nFVU
yWwfoVdaCG2+DiGmk5GUM5uBhtfgYcih01Lxb5FuPCH8OTZ+SJb60ogguwbsDDtmlG2f2/MJCH7I
q3aa50DWir8VyVHMO3nA2mtEWCt2EPVqSbz86kVy0x2QytdiekkyigBSaf5ewsYGwFjHf8OUPE1J
wRi7fw4MKiO9QyUIxh4NyFvOqpsIXWKjSOJZuA0eisrgf3XDqQhTyrqM/cVkv+mUokRWDEcHsTy2
jfTm2uQdM2hoXF43HM6Cuor1s860p7bLu2rYuYbehoWYuYfs+cx06hp2Az1j2B/bInzyof/vcjup
lmn2XiGzAlPEMK2Fw8RKXv+b/OjHgylpsqmMLUsRnrPxEvY/g4Tpl67JOsHTWHMEG3b6A8V+6Rrh
Uzz8QNj7tZzyDv+M1ODkVZBzMTkUbUaWvJRe/8B/waDMf6Pse6kJOSLvJvic5zaMQX9c0n4W0bV0
SV73wvoiJnWNQr79qtIwxlcPDERwcB55MT9avKOrNK53iI+jZdQHO1n7Z8RpO+iu27w1+MfKTaUX
b2woGCx04g0yxgtJi+w5B8KpOclokyiv2fpTBRSyOMcpNwSu0oPZdS99B6/LLqGWlfA+E3UNCMwd
sLRu//+aRJ68sVqeRwHXLD1BeGPrQ3wap7GqazRtY7Gycli6TSU/3LzYeTglgHP50H/QZp5CWyKe
+KvtFMYnFm6yder3QE8xqfnPZcezoRAhuE0ODcR/E6OEPupDXKiZCXMpvMNhWnnALl27P3m2yblb
x985N+ZaT7SvNlN0EUy5hopZEGi82tzCw8Xgb9oPRsO/xIqtqzmICceSn3n/YpOXiHC5pSbKT6dn
NTx/Q1wfup6/9kXylo2r3q2pcJxeMWruj/Nb5KQL4q79g2YDw039cxdkdzzROzsnMagiDBAbKUPN
sj9OOY9Mmmj/yOvl3C74eYtlA+lcAvH123bvFh/6BEmygRLqhj+Wquhayj0ZqZxEM80gYzxgggGC
BrrJtOJB9AOJjznDKfUYZ0ceeuV3ZtUEDAdM9lJYdmXo/lYeP8Tw02RMPRn/Tous+QyJ+xpbHiLV
Go/RoeRxJkLSVXKxLH1eQtecJVywml5eyJu/112w0US9RYfoLnRV7tyGE6rhhajFJnaSqxPoJ7Ot
qqVqjqbTRmDG+PeMGrwrpckNfJHPeR7uV2xIa8c/e6pYaX25p7z+V0bdIdXYRxhjvSpfVaM+cdlU
5cFoekqqnC80jO6WZ4E0J3TBLFS3KExNW/gtSr2QcQrGroOhVewDAlJBO2xr87GWq/5Y9w0Tkl2O
YsTRjbMJ0VfChN7Yvvzn2+0srFERghLOWjctiBvxviaTPKGo959kMGSLMh8eU1swtDUasstYRTji
pcTQUZrNaeI+Lez0JiP9JFgNxxmlXR/JWxBrv/97O3uX0V3X8JYFpG4mNvrs0l/l7qXBdjFXaN+4
BCNtlvlZxSrRIai6OphxtFGttzctf94J8TFpHHQOqU8eoxvOrWWGQsgMEmDQFC8oQ6+Mu8/UF1nR
Qreip2aZkSHBE9O6LCh/tJAqXc+AQDJXUEJ7Jox9axXjyc8ZBkJI20CXoO4WVwmWcMG3t7a77BcB
7hu82RTNz+DpfPUGExndnl7QeiLbnxtOdTWr7AeRoeQuy8aFbqKqKsKf2CBzzkalZcbdsSb4BjdB
udMH75y43UNVPuwFQPxoZXtDXsoxvNcVlwMJ3OsUvaHdMmGjQUVlWufccg4818G+kbb2jsDjQxrl
uCj2ETEPSLJgcQsWhfU5LNWHLcWbK23Ipcx5O7wAKT4QIITPgw0Zt5VHMB9bziPQikl3yQN8t3Xw
67uTzketFn29jMd/sp65d9R7mGWpCNAt9UyXXQfKPPoYU9tFWrRuZMFHzELKiLTbaJeXQXfRl+jo
NrqHYIG8aolUQpb3MsiW8rGztr0guzbXr55Wgnzg9y0EVsbQ+qgbhaef26IfYyiU2Q0UJn9jPGYm
rDmzVC8s9QkMZGG/YMh91AlPtyhhCLh68fPiyS8HVikxMrPKxxmQhN/xrCm2Kc6QXPFJ9P0iyRSz
8RItQM2NrnXjOYrwc45W+6ns+fsQfzw/LI/QHwMJTdZYVXdmqO0mOxVI9g1/oXTjHo7KPqM7RI8I
n83z5yAngc3D3Lpm1kOZnc59FzKJ9Yl5t/TE2sPeXAXUjMcyjIFHaJ3PNPCPPl+eDJbLOBGuJmkm
QvPCy1TxbapB+IhXFNiYJDSXPJPz5gduauImpJt1CqnaNi6HHGToQZNBd9D0/B8BKX/BgKM6aPV/
WUKfPWN8knnsmXWEwSTV9KgIjd+A+r11opmVoXO/nECQF60W70kOJ9jC7Me1lftssOAieDr1btMQ
KdTyCPviMV8LJKIh4KaB4oX5kLZJP2sb7yxMloAIGHsLwpITChZG8KQ219MlHPRnPRm8LZ3PtMwk
lNoI6F4ESn4xjMY7IogQmhS5AzIZP5JOBG8uiYCaZ57Z9iwq1yERrQO+Ufr9BfvyTrhldAuLgTyw
gdxC/ZHlMxzTb4I1t/C2Kmn92GpR21WkbrHWBOfsnweX1h8F+bqbp4J+9urrlJ42teiQYpRAXPmS
SCYNupONB4eNIOMmf1u3E8HRZEKvQ8UQowjdL+K7mJOT/5zGxG9650vJVvtQ2dG2JnYT3TABnpNd
PukonNLIsDeq3AqVeU/yqRHtiCWOB7Dk7M9NfZxLasKOSVg0Gc7MyblQui2bSHjlrtKxB0VJ5w5E
7ALZ3lz5XWhww+EYnJqSQ8eequ2FPKsPyMEjgsLvLGR7pZnDNWOZtE79eyI4uhCMPoDvcy0gTu8r
w1myNpCrULJAqBpseY6fcvfT9oX5lzBc/Hc5Pi0DgUJNHA4FRLrUkZag/84+2UTeSJMrt9ggA/Jx
Qj5XLkiZnFJP6MvA89NFFHWnCnDHljJvoZyeUV8K9Dtxi4se6qcpxoELpmxRBi9MmzzUa7QbXeHs
RDKWVAjpD3/ellFeLDBfkSqBZlnmwKPYnqyCMjoPMHNMqpLQQHiFhRKDoucV64gdnovYB77Ss54P
GmMPzdrGghhPf4ZzxoR1YQJeIBe8obgB751+pg0bOZaQh0TreDrk9MhIaiOjmDMFh6SbsRssGCeT
DQxnu3Htf4bMrG0Y2+scnc5CC0QD1tPf1F6trmXvouEjNzeDiZSVaD1Qj/6Anj/UlGihURZEcjZ3
cpzxzxIdIWoArAjbIHEEHL6CLM2JIMtOexZju42EUeya9snldCWIgZfsZnQfHspsjlYccD1brSDz
v6PKKQ8gIb/IQhzZwUO3LHH8o2ed6Tryw3DMYT02JE4gLM85RjPUfehFebyAYC5NL57d3WLll4RP
M9njh/+HPpHcBp13WqGHI1TzA9KLRWGn2csSMzphevZJAyWOLqFaRrZie2IbiDktBHHCsH8Z5IAd
JbTVz9nrNCV039ZuTyrpWHVK9xdHlLWqsU5yJFydyGE5xrYLUhyfTADOsUsKsGFxt6KD+rKdpF2h
Gn5FMQNCT0eLpFi5kFPwgwAgVi3+7IQAe4XnfNEi7SSGW2LrGJD69/6ZtvFb2bAj5UGyNIRLX5zY
0i2D4cgv7K27iKYvzti81UgQ6RHmqPV6eqT2PDBEiRjEB7stBiI5IsrgRqEKHeqJLRUyc6M4KkXX
W/pMPiw94uzItGBpqYsbIfloAugeRITBXlX0z2FhoQavn3L2qZeqpqnqEFNg8LEWyrcuRhzTTVBA
orr+G0xt36cuFDJr3tik4nltGhHgOgbs4Rx4UmQGGg1MiraNLCQCX90W/VZwLIXpBM/OgLICL/3Q
Ksy4wXXyA5RDCRMHoq3SjP0Wsxyg/DFKEcu+545Gqpk9lpvafPGRxy8Hx/uZJlASRCxx0sOyXaJI
7fZEx2OVJG2JlSfKRR0wQlHPDoAnFrZ8vrGJVDGPX0ePKymRHw4qJOYJ+PCaIH52msljaCxxcxrp
nYQWKMA9CT/aSFIJANoeKHRL0FpFPWE1FdVOs3VyNloECuyLPLQXXeXdCFGJNnafvTk4C3cZlRRR
njfsqvpS8TuCL5YHZMkWhwjP012iomgY2jqk4agsvE+BhvR9ooEX6aCAzOgOZDv81CMm6JkIW2QV
d404qap/uMJD6iW8Dz+jzptKtgykj5WN+9kk1QU3/G+WMSZk/HLp65jkU4ZzVhiQBd05x9pqGb3h
kEr0YFsmTM4qEXF0Bb9TWP80BQODuEC3bbQOMxqzO4bgUNqQsgG5Fuml/6DSb7KeZAGoZDREqP7N
uqCDarM7xgBnZSXusukpVFUqjnZNfrLR9fYGyNZLHzO8qyw8ulPu0HwGHbeQ9m6g0Og0VtPuNHdc
dzQo2tJpWZDV0LnmtBzdH4+9CsnOmTpEewL1d8pQzNSqknOtlCddWY+GHs3lklKKykpFgtE5tiCM
/BvcqNUySAtWI9xIpabDnLIGhHUtEzOZ8DMP6PeBtZKhhFbiKIjwmnJWRqC07RUhDPaG6L9k/sav
Rkv113v2b6losEPJopA6/OrKadgQOYqYOCFoUgDdtrRNUPNLYERAojW1G8vF2BISym00FYgO9BWd
jKpDnpSkUGNyHY/mGNsn10GJVBW/dkvF0yu/XcMMRzyaQn8sXDRFpBAZa6KqXvCN7JgRP/dd/8qV
w7w8EhhNmoTg5WpVFfTidqwDxUPPonLCsswpcw629HBvQ22iRPsdyhdfl49EhulOz+RPJMBypwbC
g2Cea5I5T10vQ7SjqJccsp+LBGmB1xiLquUS1er6lvDPLaJ6HZQo2lndfQbDw5nlxj17tNAt7p6H
c8ks3y2Ndb2XoSNw1NEJ7F+iq+1F2IRqbfgPt2WeUXbpMtLhfDCtZCoHkycPaWT1tdsT6eCUHVh+
eWFVcLS8IzYSlEKZjx01r1Z9RuPMSoPJ9K+nd/GmTJi2WKTTbZzqhL34N+l5/Kwa10qVeB+F511h
sbDkt7hWGrYCskxwLUdEyPcpc8hJ1ge9tTYh0kti0Jgp5DCaC2M4p4601/Tx4yL8DeP4JzWaz8oh
Izr6k3P9BmPh00sQJmsdNCwLRMSAmL1nCFuoq5XpDrVLhdMDeSRAFiyCcfOWTSjGAs6FziJnKEbi
YWT6BHQx+rEFImYCk9wIVZlWab+W8mwyPUiGNnDAsUMPivyb7Al0KRZPRDc80wcjin4LesS+TC4N
E7lJHU+IjtLnhEaWlIbiPkKXX+gc8WVNZ+vTZ9gVbMicbVDXwPrxYgYTcTk97MTaKR+5vpUGvzXD
zkU+EQhjOsN2soxLlHrWDXrNzT4AmkbkY2WfPsK52Jb4CyQPLKVdY3Da0/wyrtMcPNKQkBadWW+Z
rj9KFjlrLSg+yV40x2gOkTQRZcXoHiJMCguV8SHlGIfCQG4twbQAwRJ2RW3Rh+eYE3oRyeAWN9CP
RPGp0Wp6XvIT2E2x8VzEfbVjM+R9l0OJjdPqNqpjrTX3+HkF2jlS4Nmgd30CpGCnZCQ3y3eJBi9+
gnpYZbMHRY7jC6pXPv1SfvIipVuPnKlaWZdRhn9Nm3w3k34q8/AxKbV3yvHNjd0HWZXWylIBEEwe
VAW+4RDWpzY1mxfTdXeTRiWJVH5N0vCIEcU95yHchqLunlDNr/PUuPXxkEFiMNCPESuOVtlY6ILX
krcKRLf95iXzOxoUyLE1BMlQ/+HWMv9wWBJ6HGXLtIcWLNs2Q/yUbAezcOlf5HsB2KW3MRHWGAbl
tBtqXJdpwdptxHfRSB0w7vxAAsvdJiI4tthUsU2RluKTxZQ5ch8Ap6rH+UmA2R2Mk1yZ4fRICDNf
SUqqKs8BO6ge+0hgEaOcr7JmuOBtQrnkxAWwzUNvcP9xaX1YJinZndT3LhE7Syi7N8aw344f7Qha
WET/vwqgC6qGhViT/SCEuXWpsYrGpwz0Bectr3knYyaKWpDtspRTSvzH0Xktx4pkUfSLiIDEv1ZR
3kklrxfiyuE9CSRf34t+mImZ6em+UhVkHrP32jWuj6z8rihVz1TIfAOWC+gLXxGDyhqinqkAc6ZA
EnY86k9Gx9wp9Ix2NbMdZbjt+crceMRQxFW5TSR7sUTYjP5gkQStYiEfYeOsauZrnVXvLFkMK+pK
e12UjJna9DYvX6lToSblOkEzr5jJrJU1g4pxa+dkLtRhrBuHpk7rx7w0/pmVNTDZJl3HJNIgo/Wu
sM9dC8RbvgexxCaVh7WRv0cXsaqmKg+0ZVKHSvE5HWztaNbupaNdiMdi3PWxenSJpzLt0kGqJimx
2wQ7IQ9LppnhmTwz3IGD+tLxyRQYkQKvZs1t+8xTSDd7Q8dOxYidddtEjIprn6i95pjTgpF6XZ9w
OJDoh17jViLwm8yK6OaarUqmnxF78NdzTp3aXxwHBXtTFij81guUSpFtQqAKU4AlfEsLk00merpl
1v6BHjE8bXpzHY/G7+RULrgu9h8j4+ahC3lSbHakmu90qNCs3zKpNRACXoZYxknwBIknDQ0A2RvM
P+LsyuG+Y5vw6BMhhHerMDduylISSgbNCDcNXibagKoEwZgtSW2WccpD8zue4uMw8AbkU/YYl2G8
YZMdjJp2iPU+3Vpa/OsUiG0il6vJ1MILHrQfUaPDjnWiuqLoarR++qR76s9MzGLdok8O0gHL9BQm
fIj+uFGcYatGo7/QLZaYJMl0dYHDCLvabNlXhToJ5sx4tVNmm7T52p5d9qnDFrA220qs85AXrJqg
THJRM/F9LDNCHBxyW4B5eYxJZ5NoBsLSHL73Nb1bsu2rykGqcW8G8tj8TIbIgFlll60JrhkTa21c
3a6ybnZ0St1E3yKUeUvnVucgd5DT1Gpfi7k99jPr18NY+/KH06wvn8wOVdHoZy+SmWeUNUfmx3VF
vWykpWAJExkbO58fS+qMw4Ji27Gj2s6KKSJpB4fBVgdSG9ZFhjAjjFLEYvmyGeLCWWOefLYKD+0C
hElLVCiBxHwgax2ZZQv6plMvecf4ArNMdMOII1efZeL9q8GP7BKiBwZDfEY241nT4EQFwEUXAN+8
Iit1kzoOI0m88Y4RdPV8KP0wYqHA/4/cLMoa27xoXpUERYLmuvP1uy/9N1KP0e6FMYsn4S2jxWw9
6+1flU3aNc9mkIJmup1dnSjOnP2e5pI3ln01lds8+MWhk7G9y0NvB/x0WOe1HgdGvSHXbnqcuvk1
MhevXoKTgo9Eb9neq8goYDFO+ZlBPdtO51EpfNWIIttU+yxIM6X3T8i3iJMvQHwIqBMcJUIvCRXq
AylwUrpoqnbEsW1Mj9ibEKdElykbRXkicDSNXy7w8Z2hM/XXsCCyvjrCNTq3+r8QNN8JZXsEvkYL
t2afccTEDnPkJTlB4IH1vRJJGcfquvQjHUkKHZ9R8ImhBdlpAFjx+JQ7fo9+7dsNNtgG+WbTi6A2
jW6nUp3ACYO4VRoba6sPxik1k3mn2DEkmnM3W4o7gDfrcIA9P4pjn4svVpo+eqtMYL4g42gsfKiI
gkDdPmMFYqJwr41Hv6jCk3Kdi0yMbRsN53gcHkRUpTspzQ/ezlc9NOsDMVLL8IVa1aHn7Gbexyz2
cwLgvUPj1freBYS3BIGsBzK3djFE184k+scsxCvCwauXeazSYyu9GH/o9TZ140472TToXAeS4lV3
GEX6Vk8E9UYwd0i0yV/8kfCnJT1rFuVt8i0U0TVF0LLYYHtVYfJ2mdaw9B0HIpITD5pTJwH55hXz
6sJlNaDjZ9vwXVHS2hOaHP3QMFCBDaiCMfdeWyZ5u6Hi3k7ZfvXoEloyNqEIIcSpRhVgy8Si7eoi
GAdKerI9WHv527kYnX019vcOQwbfYoUzQ8T6Rjd2lVGgcKp4t1A3IbsihosUyPTTHdCJOkZ4Z7iO
W1Hn0OlyCjz8zEagufue0KWTVuivUeptu4EPd2KhMWvvtdA/ehOJTttu///bbOcCu3K6mzVPbbdR
Q8XEmMiSTS+aB4vJ875tP+QgtCPZhFerbwBlwhqzhSRzresuOQ7vTjr9oZDqpcva5Tk2vLUnKGaG
svhjYsnDweTcx7COAooiK9efOGQOQ3Mk3DR8MOdfvUpObttrx9EoiTLP9CKo+TnagsZZh/bRZtNE
7vAxmsuvHJnHupb8rEY36UhGAh2cIaFVmgxag1ENQgWum9LmFir2QgfPn6qEdengER2onHvUqpca
al5tv7A85W2wViJNOLphdJ0lAuzz//8pGSYa1HyJ7uR/173ChGKrO3Arl3/jhucGp06LVIz2EFXN
Bw7hvk+sV6ogWAN2DjNhlFjncvHBZfyIX76+p80xa4bymiB4XDpZ+ZjG7Rsvu0T6mxRHgXXufUCn
13rZuza52UkR3LWe3cZaQ2L08MLYd+RH22yYnwROyn3re+5dlOOjpDH7cB0UiaUdTnvEYGIvhcth
mmsXFPIPhFY0zzEJf0d0/4T1kCe+jiM54R7vvppa/QyD9VxPwniETWw+kEr1r3Vo1ZNETZCnWKv7
PYi6mIm5XU/ZvktDymLEEh0C6/MSjONk6prGdrhR3hIzWMQ3Qht5X9JxZYQMPiXxGMeecLGu7dLA
9Y1NT818lKTUGsCf15XFHqrKibiBmEqRooxzo7ozlqF3PKT+iq2mfnPisGPie89UVJ+HaERtSY4P
GnH8Zry0mXeUaDfPHlZdruYGWC2E8u2UzUxI45FBL44M5pnmNNGOUHFGPbHvQM87GtJZu/ewVTyb
HQEiv7NXzEZg+U0bsKLaMmuIToZsXoTf0L/01rvUJi5auksS5/0EEpQRHmtFTq/yW3keKKxobFhv
RG3y5S+6StdEGzw5VB5Y0VD8u/4TS34CDjovDxymaqrL5wtDz2PvcofnKEJplrH7SN9CkO97ATHC
79Qw+a7NWJfreUOKjVUSUy6aVdhVzIgaxcBc0bHFZnS2Qt3jYbHvJkTnTdyEB0bnBB4T574tmeWx
wGdH2ke0AZaxBf69mTqAsJDiIgiKTQxPToOwMnF1ctcEzBUHcK1Xo3EIM2mfDb6F49h7d5SwNIRC
bXFJnJOyuUxI36TvB3aoXYmXB9E4MlCa28IHZJKs6bLEug4HXK+pfWgjRnoTJeau8ZHrgUTJW7cH
c1Wg05RbKyF9M2rTB68QoFZIls1M7M+CGRSkZRajKQOpEv0rLYPodl76WSHVYkGQPdCIRWzMOMCB
GC3mtBxT5UwEeszt5ai831fQS6LmolWCuXRaP7BnN9Ztpj4yav+AU7/F1WpsRA14lqXliOcfynuq
J98t6VyIMf3XYeMof975HSYckDzxOpuQQyeV++hNGQMm2wikM2dH3XAeOt0RAakUKeyN9wEDee9x
cRrdPUZ/uU9L7V8FEV/oE5zUufqbAIRXmGupvsUurify4Zb/1hLCZg4Yh9voUmcR9qMSpBBb20MR
DVs9ZRceWYm+xOo9MvRWRrWfOutbw1+/fFB3r+dALcbmyiTJWrk9WfNhx40WlywgRH2XfdFCnzEP
g15us9DvqSu6netLdHqCahppxkj82/K8OXIkbQGjgOUl5c6qekbIYszWgtgrA1mpaMrnbsyLfdgS
Vk8WZuhrl1La8/5fTGBBMOvZlshA5IKY1TdFhBMy8l6rZbWJZa8K3Ix4SG3EFSuRV8B8KT16z6H3
g66AkdDn7Px7X3/PWraP1WcDwgK0r6MCqzIfUNlDHRhzn6CF6mUqcoSXGqqLyN9jzkrXdmO9Dab3
NOAkwAN0MSXttWjUH/KZao1exCIBACUYhDd9dL+rAVlFlusrBOfflsfDhHYIj2zlvWp34l5+dIvI
MG6hi2nG19IytH0ow9eKU31bWV+ph43akXodxFX/IyeHty3OdJ7KQDgG3WYHDBz99bDi4A7cQX5Z
UefsZB1d874Se0Ok/1wXWLSl+08owKvo5mD129eMCQO7cSELXsNSfGuZ2kkk4evRNB8L3Q/05fNI
cTfj3SeJtg3d7ZSkB+mmFj7MxjyirziGviIL1MBHMjXmhW8M/+C82MW6cR97HdkKhbvVCvOq8wbs
2lxtY5cP16KLVkwukZ7OP56dUIgQ/dtFFznTgQpb/aV9P+zRf3+r7j0yeBqWdx+tL4MAp35Vc/yP
EcsTmsRT2PTGkl/2oMAn1tM/n8nWWirqqCb9yeb4rdSwSFnRBSulRI2Fmwez2vIXpzZ8H/z0MJAG
sdVSe8R1NB90t+BbCNkdd8Si8C0tOfJpORRHf1a7mkVAkHLw4qXrVyHv7SgYuieh/RpB5WNIL8iA
K7ALMn2yR++aDdzF/jB9kgwFeMRWeBrdghzP5BjXSA8KMELNb6Z3N63B7s9ICw92lQOo5kqom/5h
RPABkxJPJ9k1ZwOlPyOBRymHe6wY4dSxu3dnSH216+Ghw8nbhS6SNJv4vroDAJ37ZM0mJzu/cpkw
xo2GYQMZbL3Y+KXZIhL78czhpTFj7NouI4PMP6audmx7KVaDYf+bIgrjzG1I7g0Py2eWYb+D3HqZ
l4KUcvlhNkfMKW67MQf7RDzoKo7Q+yNMFEGoFyiyy26djUAYJrtGC9qTd1reKkabbDeKn0bYYPN5
APCl/IyaR/tKgig63fylQ7UFerLGdeN/NU19611jE1MUTmnECV5aSFOjf5Ynpp3q8Hfp2m9vRo+0
i19lNLwM4Sm0HuqoeTB7c1qWBWy1eCmo6VIIIm3xFc2oXIfhrC/e1w49rG/0Z5GF4QrR9pvfed26
5ucV+C9XTW+/trNDQkAO73VMqHKyT7K5OVSLz7aFgZZQPE6SQnt6HFARlhJFfWVqKabO+NCHDbvU
RL9OnosLfvxCdVHc9ZoLQxMfOe6IWx2i5DPm+aelKV8OXxzFhXvSLYfwwLmnzqk7HApzs2oRiIdl
Ql6A56aHqCLTiKGDAy/M9LWroYZDqrLHng+Wr/TYGrW1k518TwnMDub5rvxCD0ZZ4rhP5gep0muu
1GvuzkwoY+MakgIaSz8+u0oe8jJ/jExUvkwXWcPQh0/hd+gn4LXzlme9uU8ulHxLiRnmyl+NtQu9
7BTtoZs+mpVgipyO77G01C6Zs507Wl2QgeyBrf7Q+eJTiOwrdeGOEEN08mLEE3P0Z2UeyzQf2XHI
mOHofYNXvQ1KuxaYvwkk3nvwzwBldn8qJgJR35N/++kkDbYqQO4NTB7lveKJfvaMZu237otBIR3F
4p3iklKxCA8cjgDQZHU00vSWZvJ5rFkLecksd3767kzRbzvndxaIx0aOVgAsu96B7wEWpzUXpgE0
bFOMWS5n7xbm5Udn+r8khd1sJ0Ftb9pvjF7O7O1m0lH96zQlH53VHK0YB1AyYoBr8qssFr8vNegq
aeW1WewiXjXuitm9GdBeSdFGPHMfrexHdkx5k/ysNxf+adh3+rFa2AXVisHIS+OUf/nAK8PZzFwi
PERm+8a/SMjyO3ADibxX6HFXMVjoQJrhvjcY2tgWaEGhOd7asZ1+P/cGgJCoxBZkfPVFowc8LEsP
Gg4UNGgk2CrKShRYoGW78lvW5tnzXBafk+ShRSn13JbGk5to24pBj4kQeN2J4W5HJqkH7Ev0yfsX
K5giaTGdlRVDjVg2z7YLXlppOGKs8m9usQCNLpxjEiyZlsIOpHtXjNRD71dWPXZlluuLCBDqdUba
1MsYjm8Eotwnv3zBuXUt8u5TJigyEUVR8RQvbj6EBKLb7wVDFpYnosZPCSdNYCJIGCAkU7+djfyl
KPrt4HQwN8IL0380ASmrNAuYmje9z4hV902R/EXLwc6zW8es1kUD67VjkZuJed60jHlx6+8mVmHM
jPGNtNqn1mABLBUW8ESv3/m0qJT55hJUb7LEB12b054I949YrdUIPl74hRksoy+0CVSezZBQ8EZt
uEMZBeNf14G/eBirJ20IKnTsWtN/aNDVNhIQmU2Q9zBEQVW27j5ium166mgIR24d7JQqY6ZfAlw6
Ioj5nZ1AdFVH6ZQ+kx/OpqtCzUE7AMC+2ybhPm6n4tiqQxFb2DGLKTBTRB9uw04upr/JUYxhFiIH
x0D3YgjsrWSg/7SmUa5Yvifgic9jB+HOINxTM6Hq8vuFrC6MhxYVOz9P/eca8IjxC0A/n8WtcVCY
g7HG1YAchn0H14DR/MbbGs/oYMf5huhyCpI52WD95XnKUSaV2M1aORsIc+rthOq0judXyL8/mvfU
2jLd+q7/PWG4KSQ1nYL8VWraK4CDE6uuhybc6hW7IR9594p80aMwRucY2mWB9KhXRxJKucfkWtR8
OlPrxbus9z6hhYJab4x9HPZfPghM2vn8qdOictW43tmMjXe/lNN1xOtjO0O9rWYQNgqJvRLoOPUB
LiYdQVrQJBiEjwt+6XWO1TjwFsdaZ08bnRvYL1HK6Ocy73lIPfvCt8ZmNR5vc4OrbhhYFFll/u0z
YQR8RDmJDi8VyVMOijuOsKl5rf3sW9U1FswSeKYQWmC9L+N5n0x4HPF+P434S0CzqDuEhIwmoWUC
nSbnVAqxN73+OUlIKCPmesUZbS2yKY4st9imRCqvWf5S7ftTtMmq6uSkJET6TJcR08GaMH7vzMaf
y7H6USXEaAiKFyey2FmCOLRns9t0hJmvTQiZUcJM1JLmP13P7pzFQJHCxwiBRQa0JouNN1bxxzEt
VoYZYeZV7qsVTftsObZI/+4rviTfZgnQ4bSyVfPumTN09M4BrdaTqYnQ/9fzrU/dIlRIXtPxpZt1
sbagrKW+uuuxOtoz2UhjiyXOFjdZQG5zRjqZnGQqTvZ7ZhGGIheU3K/tjk/M+qyDng5bY57kERiD
i/dtWDFavHhO/GvO87FoGAVg6NtOFd1Jn+hvZIG4HLprd2xv84QozyiTKwv1P74BCrAxbbFYXnMt
BUrrfGiMwXh5Nswb1DY3kdmLRF6RMlMm+fGmEO2zC/g7GJHwrQFiH2mJ8Rmkx9TAwZbY2dm367PF
WYBOVad3Gh7aLLmb+IHpcp511z50E2Mm4Fwr4TNLRKS+B7n0G0XT82zUkDecbeyoIwUZVnSX3r9y
91hfIGJj0d1FjvpzEV1Athk/QhKaSM/h7hwVL0/jB7yn71HKwTXN/1IHuXwaoZrUiGfJZHySniwC
V9IPyVZ8MSvhtRiopN3xa9TiV5JCM2LBYRayHy+ex9b8kbV/Z/RwNDV+u6oHrsjy4AfZnikAqKhh
Jne+a1gJD4it2pM7sFEV3iuf18+cdYeJ056NxhmU7ksl6YXprlWHoA/gEEBUOsHOFQ+W1I9uIX+g
3j7r8fCatmQGtVZEiHvFtw/OLR725DIaXH3ZlS1E1V3TltBhK+YhWPxvOjtPvfTeVOlt+K4f47mB
tO4Pz37cYqY2bDwwDu7c2nKurJKeOoN0qmLC8a37b0gXDeb4BRTabNOQMo+j6BT32cUG9EK47bxX
DiY2NzMXrsRe9LAN5Fymh2z4Nd123JKzd5xEjGmIIxZAwnNF6cVNGbvnpartFWyNSZUIgJYJnmPv
Si+VG1p7LOzpV8ReDDgDCa64Aa6hEZ0R279D1npIU/avfm2FfPLInpkToNlY9XK6uQjBbd3/Nq34
gqeRYyHO/3KiqpLwe2oeIL7ecReh4uwpd+oxe0sFT2s6/lUt3CWW6nsCwf9mozhXDoNrm+2RgaNl
5Zb4w209ZI2S8sCn2KVyi3+OYSoUzVbJrNaooZwgb5V0jnOIsyfXs19Cz3ZNEtH5qn8xy0x2Fqj5
fGfveXxrXlUdY+DJSeiei/Z/a8z8Ec9tDktBPUZ1eYJ6QclR2M9YFZTZsgPK0apZPUY6lkaO1vzY
4lGgTj47rvepWuuuMk4zOF/YBdjm+REU63avVfV3RVEN1e2E//ZL5rRZVvI2x4KcuGFtjiOZWCG7
aV3xxy0SBbyLJspKfcKGbHE06L+x/kGcIkTWTjwZVOQ0LLG1kjGTzJJxEf20Cvmj2uZoKxzqevkY
2YiXpmYfM/xckzh2KEuelzKaHqLRebOSf4oeDNPgoeT2aIrs3LCCjflZTTa/W7vuryNnm2rQChX3
iOodAEfCq4lTz0NsAuPkzMmHtrtavLedujuCnwcAnuxwuvdC48AO27VihYeCbSSwEsYxX4CUvGle
LzazTi6NpLHSRM3hWgBIGMI3lQNvGA1W462Q+tqLX3w/F/sivwszZ1htBwyXNIDXtP2IoPsCEB6u
YMCtHQtaFMd0CaWbo2/RSIZJYPgw25e0okAXJKbXcsnlgz7Ax3KXof/MgebsJq4uNFPFeh7rX8fu
/8L/JWMoJTRhlhjN4aeA+kUDF2vEeo0fGWhEpmKHfKBDRzK7ODGQrFN5V9MTxx3CxdL6VhpTxxE/
fcunPsY+celWCLQIDoebkNdkpPnz1OHU9BegB9MyVnzjp6WRNw9w6hcvHUNLMR+pC8JanQWoamZ8
UNV8TJMkoNzSAQgFOHC3RnYRAs6QSqcWd7P2ydGgc4aT/ozyAsCRKbFKE0DQFPUIQgsWiRO730Jb
EL2z9abZSAHDyDU3g0bsSyKUOpU6vZavW9BkqwrxEDegFqVfpkyyk+jbu0HI1hY/B1yqwtaP0ura
DRB7xJcZxNgC7F8ABYjWWjzOOslDbmYApeIn57Pszfrdatil1JYGDLwpYBnMuFWr+IXQTHxcy2bG
U6AqQEg4GlZ68Zm6fsi1Oq7NFOAFlSEM0RpTFSZSMwKZwqqchseD9enjf/Tnc69bQV+GF6ON3uRg
XfwRCXA3JedQlqh26bvawXzpR+QjzFtvxWiDpoFbrkUfgyqYAJQvRYzeyyZQO0CW3AdsmF50nfH/
ZENacwUAevzDQyzRU3kHBlLJGikrLHJHw3oVc5F4v57l7QUX0OjH1g6wXrZzpic9jU/twPqE5dps
jwxHuQu6+dyE1Dg1UYT6OL4gRn5ATPM6A7ZcZ7325seU1lSJmADt9qz4Vkr0275w9mGUbAxXvroM
pbpeO7Szb1x1VR6IQOSbRrZhwA88Ty6LA9WZT1mKsFK3yxdpNI81CJehTUFh846anvbsTBjNxwiF
Dw8vW7+MKIuELki/EAkyJjdu2QJo61jyZZY8T8LgDa+5e/xZ+03s6VwnNeD4+b3Q0jv+ywYVHrBH
MR4wrm8b+B21FQeD2X7qbvJpTvmFkmLl+ienhSU0gDMr2rXmYh7OTeuhLZFPWHgPawNqqR36X157
YxDIbNZGopOkTbdLSc2U6LgNkgWbO2yXQ2LQAbHx7Cr7Aw8S0gGsABDAX1oUC/jIk7+KeRd3y1Lq
ocZtjG/lcZGlPDDesvQfMhOL7FcS6qe5Lg4MsO4WWJNcxP4mH7VnUD0/paaCqYcuMBL+Cafuq567
KZg9bpSweu5ahQLE0J69ZfXaINL1wIMNfneddQwTmeCY70VHLZUOLwTJ3JymZ4ZsWciX1cOoi9+U
odaxD9/6joBfGAccEkmxh3PrbCYn3mdRjKywDl/x8v+24PzEHLOY2CgwFHtNaM95dUSWDJAl0xc+
6rQSli8ucoFI2/VXU7jcI1r/qDRxmBX70DgmZNe4LIBbrbi5snkXVRFDleXOZrfiwGMHtmGyASht
cOhIX40puaXGol/AQTJI5zLo8T0M0wsmFIMtT3yn1VRwWDRupop43brHwOSDORp8f1Mk9gE2h70y
0GS005jtJ3dbDM5HPQzVLiSSOa+aG5orSCqudgInCigbGwQkY5JV+aMtNKl1x63XDdGVavBGhsWp
7/1/XU9qt2VNqxhBZ+wUMDcqBNNGQM161TCauXV10gYNwWU8PeEtfxB5fMvNY2Xg5iv19Hfkt3OT
FpFdj0Oxdp/wNF+09stqF3ekNkbg5LKbmbgvTXhh4wILdJ4xuIT/csTnU2maPCvq6GvI2ZqByWZS
Q9ohWdeRc71GfAgs4ewvylMhvJtgI2t4Ub9V9Xy1J4cBDzrmPtb6nWRwx/S2crZFor22A0CwIWME
wZVspu47iywSFvz6a0yaT6UzaytzsNGdmf6Bn3vpPTBycYTDS6SgxzEXRwkGS3TolMgxWlbiiGRL
FAZD9D5mdFUnW69jRkeFB4XS1k/NVB8YFjVb/uiDbqOOtceGk2a4Rcpr9wwve2Y1hb0dc7LBkRmv
9H5h+0dXZ7SHoPDjF9Okw3d0eKEljVzRmZijM4hrAzt2OzPXU2pfXR3mUFpSUybw1v/3pifwSEcn
e+nC+jfFM4z+enyjSoUO5CZvtqO/KmN6RabxnkVlQDYB+AqzdbayQOYrUv3UNfmxnMKgJ192lSys
L7QktFc9WtHMTOCRSMQCdoolOv1KGWHhHGpvCdnVhFVtqrhmVVGPhFjV86PDOxj4LgCI2dN+PYVo
DQ6po5I/r6bUYPyxFk7UnLgWTlVqYXzW/uXs21YSQZeX9js/mbFWmehPDHzIvkO5OnCzJ7CcnvG4
bxrbo/ZjuksQ3Cki7xqYTTGrcj2W4iGqMjMQ0AH0Ov0MrfJQNNxf2J5He+IXMgjumiJ9M5G/IRjc
rcpE3LxQ4sooNckmMfoGkf4IGBOhyldOioPmMcZrq2RaqeQrb+of7EN8IGr88bPxNPfVTlsMItKO
f8ai2AMK8dYuoPf8z8s0++AVnr0js0TSFRN/gbd9RRDq2kTywy1JQEQID5fZkf1eM57e2COA93E6
ZoYctnAo3F3HqjOLWOR3o9y7pXvHvJUtHQeq4snZJHXO8nwm7wEWgdrSGNWs8gYU3Rsv7ooNB9yY
MCbpyE5a2/W4H4rROhakG0d+mexzy3tokgx5pqSb6Midav/vDtC7+KnWsoByEFHXNmi88Ua48fe8
bFin/r0BBgvxlXmbWS1Zqzo7OMiZHMQAadkU7CsbyL0HlQeWwqWH6MeFjL0ng8sNVw+s2BtqN/+8
eJS60fB2Z8G8Gh8XsQ61bdxcpGNhkrVXVEpFqXs7UJcX6hHQvdNpTM3f1h4fgMa8Cuk/DxCHY4GT
PE4YF/haEWAgJ6q4nTBiuKhRFmAP4N8txpd5JQhwwUmFrOF/i+Z3mDafGiIwSTheEWNphWZ00HNd
EOSQbMYE7yXg32k9NGwwGUOETrcAH8P52C9F3STnfz4jmkA07hEd9LPmYsH0eqTpQ7rHn+NTVR89
UOYn5ejpHlH3MZnRPA5eCPDZdh9CLHNPccspY2b1byuMYTtLcMQj5ifP60/CwXhpsIFcPkAy2BiE
fMisCWqJxd0fFxO5J8/64nX2POYF2kYKpyRKxYERk9SPUZitLP/FbfEXdwb2/szNGJnxlvNYSQjI
CC8e/Kx+WPhFq9RrfBp7h6matP7ARp2taqyxzzrgsl71yii3rsMcyoXC5NH7h8tYgFVHvUdrfciQ
YdbVL5qJbyLEwHJ7X8hi3aCqBXVzAmbK9LxDnSs2OWX6gPpgL0z4IgRAMgjV8i0xPFAG4Cxm3Z4+
SD8NuThR4NKzzM0lnNPL0IzvrZrPrWvcjKkGB9bVJFW45YPtMOGo8BEMdYa0JL/Ri2Ny8VhYJTif
YKE0RpHvCA3GchASaEHgy6JNCfe0zwjKV6ZLuIy0MnUDbajtekW0mT6KDWJZZ1+Q9J4KbxexTvLt
4iY4YSqPG1qfUJ0i8t0ruteiq/LNZKc7O/NeQ3ZLJIJ8uBz3bOLQOoUwwfsW1blnNi+GqB7qkeAk
yOCX3Bjjc0VSBn9zdJr05mbOZKfxASW9BjQ3IXjJgLfs23z4rQOGBcDQW1qgsOP5aZZheRO4SxKE
U9Gu+yp79bP8MfVoulgom+uGWCgYiHdFBvpFaeXdSu/UjYHh5DH3FSksNkYdDac2AYtlGYCuLSrt
1gqEc0Y5QOM1KNstLibVpZ9zP+Dvr6Z9Vdk5hsSY8ZURPfFbzyy55fPk6weTsoz1ObvOAqZlJrwW
9Zg6I80kysghCiqaaWInSEpbUyNTPCSRxBT5C9iihXkWPY1kFr6MzIYptAmlzv0jsiz5FOmCbPEa
3AZXlbOpTWSDWpE+QZWQ4BK5RIuItRjbMzBG82mYwa+z1t+yIsezZmjRqywX43QH5iKJGbOTBoXU
gAxzGnCEnuEsqCn6jPABGyoC21/+1q0ti3cEbuhNMjAmTPlvc1s/WFXYbJtWK/fK7uJPOjW4GA+8
JvAbGBw0yEeDwaeP9F3dOPK2Mi/sUc2LOtuFMIDujj0VdwxyhyrRNou/YN+XUAGXl6bze33rGnb/
kKRnmhrwn2xpcrN5J1IGGVHDHDlrXErHduOU9lmZdb+Oa37reiTQEsW/m281A+dbE4+vjeU89V73
2JsxWKZUe0uvqYSHJpYGJs6KzzDjpR/BlmNnwJCa0sREAqWQB0vJ8+S2mAjBMDoH3zghFijGbUJT
77BWrkVN+9NRHe6XSr70k9MUrb2a8Qc6RUFFXsHGt0sZaPq7Qfh0QLfQ7UZJxHK0+I6YKp6tAjAK
Mn+qIm5fTbfAqQFCmpjQIifBoeslgaiwYtGnk1yMPhSyLpPRKDrh2MpPqNiQKduMg6zevy3/Gir2
vbQdcKKtjioKqmHd0axP5QS9JjJvMF0fEgzGx5L502rZ9/zH3pkst46tV/pVbnhcOwvNBrDhKHtA
sREbkVSvowlC1JHQ9z2evj7whO3M9K3MqLkHVzd1JAokmt38/1rfQhQbEt5kPVHDGtbedGgdrznV
jvaJfBRbJhWMnc5aljoidupIk9SIwZzEfQSXPqTDqxiSkZsUm6ys0NeWrL81VqumQ2+rUd1GThhW
HB00aAgJu9eA6g9wuegeJFttqk9hNvuQ9TlHEXNQ1kwhQ7R2H5XDczqplF0M2LvsEhhxtCEkMdvE
XcpJqMHohI53KOmd+7OsdfbhtIX5JrRok30HiuFS0uIvkP9KXCs4Du4TTSWb1EovjBmkwGF1dTPc
iFL7GjQBy4Sd3lCFnFK8uBWG0xnRtKWosyhSdWaDDrMIqD86Ppa/rVuyJrKIGzGzeFFZbMRVEkKk
QhRfUtvwvPxU6tSJeIZheoyPSIxCbt547yckPRGTeFOo/lyHEMbIOt3R0/oRdPSZy4iyI0vEc+oU
FppHkIciHR7KFIPeBLVVEJXGJOmVN8YdvKxsHWnU5qsgP6PvuyAJZb0V2R+albz26mlsU4vaFQYM
mfUfgod+XEyFg/o+tRVyKUwDZhzSYAd07usXIWEyKavWECmj6cpCZ9xNGuT10rmw9X32uzZdU7FG
zUd1JgjfOgrUkXqPMqoGiZ+eRj1Yjz4afq2xuPYIlpctfXEMRAg43AlU2vAW1ve6zapcIifwyw0b
IvyasXzvW0Bn1gBK33+dLEgdLBSxvtr0HqE0bzVlfwCuMLZAStsAQlsJ98iQlFkA2e5HLXwb2vzV
jwpzWyFiSpEZpqIfjpIHi5kouK1VyWjav4mK9VugzE1fetFNQLwChQzMMIz6JjiaEzYEnwrCx1Ae
ndi7DJP13rT1aqDpudB9fst25xZG1N6FxXCbBp4L2qJ+c2RvraLJ+wqCHb5o7ocQoLDj1i+Gz3LZ
ZA2Fbu/ZKepdUvL4BCVR6D5xs12miU1xr1mB2KSx/dnqD5rP++EJor+UAFCe0ncTNlhkjjN+5DNc
Sz2G5413oiYWcZ27hGfFNe9MDNFsg+rvavSwYDb4jlpDCpnFvtHR2CPlBs+KlWtJEQYPtFd84ohC
Dc04N6DGXWi5ZS4jwCsuhiIjaJDtQ8lqx+xUFtbJMOihBtbJL1va4m7/SFMV4k4E/xfe3o6hnOwR
1QM5b5Amtcr/Dm1kEJQ8Fn7fcBsluFX9kiVbHZeLckZFqSCnH6W68xDXnx1p0ZVs36TNhqCPKJW6
d9h9Z7/4cFZ8XCPX3mRqkBgi+kc7cNdw8C7oE7td4CN30cdLxM6BMU6bttHsNrcV/SlWnG7t3WmW
c2d6pKJlnrHmNYyIySebPQTwUIrMYKBV6ywVbKYiCyFFctCFzV4lwX1LjDu28qLR114nLnlozACV
jM6pAzixZWiOLZ7adgnWebLwuLr5rgB4zJIAeMZIoXBcVYI2Rpw/BMbWw6gpwrc6sH/UikzV24jt
hxPY3709HNgN49U2g+fafb8uXpOZOoUCVRvEJ4PN2rCNU9Vkt7UOB1KL4ock7B7LCa1n1BvwW9Js
y8e96di7E5h0cP0URee8TrYs8ZV2wdZKh+dsEiBnqMJlpHrzZAYbs9AfHPGNBRmGcaT/TGG6o2x6
EJj18ehYqD0Ne20bPfUY8F1YWFkSC3ctKhSecm7GoNqyE6g7Ybqs0TaCuMCtVb9Q9E1p6z4TIjQJ
89XPYewgEMYXWxgPOYVcWPVPQt+YWlLNi0gcmEFa7iazuyOzgLKk5BYMJ0gN1nBq/QdW6nLF3mpC
Ne4TTZ6zSEmw0odIKpvJX8GQ8/Fr3xtUTIB5Zs1mqG2SbkX7MunZTwcuySlVU7gsujnSo82R2Uiq
QrGTBGtjKgh416q9NVKMn0Txnjj2CySl56pHiQ+dAgb2Jo7cl4gEnzPik3SB3co+mUkS35dFedEm
zLh42IqjQz+w6xlRZRDpS6yQz8Srxz/c6NMbP6U0tSP77UPUGToGPnYaY2O+B0XF4OllzU02JafE
gS/DmAz91KUiRmdqJre52HDqR1SY3X2WzkiNWLZ3dibd217TqcQ0WIgDkYBZJ9aGSni+RUuNRSfH
Lj+ZwTgDuR6k7oQ0yyEyiVHZe2bvfTTsqlgr1xNp6seokPdVjMbPUcjK2iBfGRAebuDOWvN0wPYd
/9a3GeDqjVnWH2rZ70ohmg/NbB0WKZXBAzrKVaYNJmGfDgn2KZFHLYmPyzyw6CXSkdgIXH2ruErv
yAGfnyEooZgcESGSsjd2S88Y2+88706x4YLX9J07p6gAlIMv1XG+ja+uqluSgcJ+19qJXCWaqXZ6
YZFq5GEL6uPPyhCwNKNWo3DOq+v87PQ/WEFcSkSZt3o3z1v5jZV1kHJROqG5oQVKUaQrB4K4YRct
Eu4/QMXWl0Zn0/IkexLE7b5pICcNdlgA0IYPPiP3U5/zyM3kRT2O6YWnBjakuF72dMZqg9MWpqYN
ICC5ten2kdne3Id5x6vg4vTuxmwEeapBimsFU2bT8V3LUGpH8AV7WmpLYip6F5FhCnZZUc7vHfyG
ttGhMzhVKJkWg6Xh6nZxOhTSXFFv2wI5gHJ9NjyDuMgMuJOl+6eQ+XIxDuI2k9FzmYpLgv+Dtj3e
9bAB6l7hQV/D+rodbGA6maA/PerNNq8NvDotpOdKlxvLzLAfjlzM0IvWuu+d8FFFWw4r8cS7bkHC
C6EGowcbt03WBqGXK9xx7CxrSBVkKz0OJq57WmCtM0eIz7KNDDgxPLTcNB9qE5cvQL4cCoCVFpdw
QvbkT5L9T/HckyQiPSpdlVpZREb6Ys++YovS+yNOoY646QN9trjnIXKCtF+GpX4zjvHPsXPukLM6
S9N7bGErLH2nOqSAsxZGO6pVWoRbh+wEUh2AqjpOss1KiObMy8a6HQDjayGKCi07Gp5w0PLilgwU
lECUh6R7N9xHXrBJ0uQ1tgRhZDdBXLC7It7kxhjwuYzQW9ArIDsvloTCfduzb0q3fozDCLZzYuWX
GIBgpPMK9vxSh2S263b4gziEOGcAJTpoSfqLeUhcX2f5JT68FNz6CCmpl91Pu6E8JVS0TKRR38N0
uVfE7raAR8+MBJDiYvAMbJeWxBh86pq2jo0M6ZXRPeUDfIyg1tboXuAOJwPZr9r06gBcyk0a0vpk
QbdqTfgpkbboe4mBTmfMHfr9Nar6fyK9n/4m0lu7nqfP4V//aaR3npIAWf8hwZsX/ErwlvI3SyLv
c0xpOiSD919182//Ik2CuAn1di3HpCoJQ/Y/07uFrv9m2pZuuBDnlWHpLq+i9THHd9P3/Y3UbxjU
mo6RRVOu+v/J7zbkHM/9X/HdSjdtU1lSWngUlematuTnnx8PYebX//Yv+v/qUm2i30lsnxV4ZG5V
8D3T6BUp8A5l46qY3CO0KXNRtXZHrYRNRTHh1NK8H27QnUfEv+xlVc0OIL5Y5NORWkmhK3GfJlWC
zbf8tV+QhqOPn+iPWfsW+IiDic1hEscnX4tvg6nfd05L3bM2MUkFfEnGlxAVyk3oTRiPs/G+nORe
aupiM0eTr4aoBORad+PEvDE8yZdYa9mZSn67GLRXkiQPQcxxRAsfFOT/o+dad82c2DHa0Nfnfx0o
0M+v7MI1EixjZUuOe/1xwzjlkueb0XPAw92RZoK5oSlRTwwxBsSIHqwjSBagT0hzwMQUhJMgQqJP
GYxwSJVemqw61k55GjxGLYSr64HRA+rG1k6c4/wLU8LgHvCPSm+a1fWzDLi/IEETtjjo6c31Axmm
xLY0/pgUf3dQFuYLC4gEHZuf8x+5/vU06b5ohC6ziO2L7SGOFh2ZS/HIG49kcZen9Xnwk4sN7RWg
hc0uStfQYIsnJ7VvGkQrnG0F0jUKLu5U/HTt6LEMwkttE78AXFgtB6ttVmRmXaJOjCCdnW2t+pM1
e74H/2LbnEzbqBRFBc3BR5zcVgaSjUwUD6bSSH8qNOYB4Eu2hx+hnz8lOYA3USsrnAC8KSI/36g2
4v+t3Kc26iCmFyAHAL0yA3BRhN+tBkH5P44ma1/qarwTEa8jkIkkn5TCvRkGN3SNGrNfUz4XFNqw
Y3Mv13VyuR6i7P1TX2lP0XybyKY9KKy+C6pr8yEFgBpDt1ed4lbuB53rCPFcuc4mtRsyI5PoMnJy
ynoZFekmd00wQd6T8P1p7YwgbXH+4YXndNdajphL2Ec2Ya/MHZRKOLE0Wo5AdC/efNfNP3WB4hs+
FpfC50W/XskCBusqDhr0/tcT1roFjlyuFg+ZYoNAVF1Hn6mTx7hg4dp0UqxES305jQF0NJ5Y9W1/
J5VCkE5H3Orm2xG1lRU1bwTFc4+5FOaHEeOFNpIf3qyvf/h6umVlfif9XVCyCyk4sTG6/V+fKPa4
12u2lZo8Xd8tWqh6OdnpgK1ifX3rXk7JoApriuP1k9VRU/jdMHr+NQ79IwOwjtutYcCx/9voZElL
GlJDWqCY9Y0/jk6OXZQeOCw6QBaDDBvJrWFpXCehnq7H/+ujMeT+aSzkaLbJyGrruoYb4Y9H0w2N
MQgHAC0+ntye58bfJ7Hh3DRFj7RY3YnOeZpvmr8+LKP5Xx52/vnvhuAhHuvaiGI+pHK2nHNUC9Q+
G572vzmbuvnPjuSYJkIr/qf9+QNCDo7LsKH7b5iMRJ33FFtULPj/MXdC4j0K5JoTT7/LY9BLecRI
eGPK+Cnz3e1ff2Zd/ZO3YoPGsZTB6ba0+a3+7kP39P19XVI9Cz132+EdJ7p853YM2/P70ekNLKIS
f5TufycxuLt6G/nydX53qUfvLMIpy03u1sNLqmFc/Zt3x2T93y7J79/dn+6EASy1T7OD1ltMky4T
J5aJPKTzVFbiVW2Z4Px5FouKcSMNysN/c3zzn70BB/cgN6KrDGjdfzw97uQUJmJmkFS1vcUqbaIa
QNYz4KBagkjiyPPowsX8GUI28zr3ULvqZy16hiw6BotRBdjHoImbmXqywLE3hfsj0huGqOjRso0n
vVFPoVeYlDkLj/E/vKGCT4lEZyIZxI96CssV+tiDVsu9yUyJAYfeObN8RA+9b4tTH0xH0r1M0IUM
02zJwLKVBD7b+Z4EJhIJ2SwC/q4XWofpm10t6uLzdUrRceEttfkRm6caPVIBLycfjd8dQwbRKSMv
k+LEwm/lSUJhZ6vi3cyjaD+fg/k/2vijkdV7OH/UaJ7sXMs+6uyaVaJ/FCgV5qmjKr4S3X5IIXZ1
IaAVZ56swKc+TRa7dmk/lcOXAYhikbRMDK3LTijNIYI1Wxxa+FrEMeLx0PwEkZb+MlqMrNepZ3IA
jYyzyjy+njJr72r2Z5DbR09yT1wPM9/E1xWV8Fmz+IC1FiV4k3nN4cw3LjgtlEuWerLddSuZht2a
iFWGll/LG6tjDjVe+8qij87nvc4l17E9dLlKWT2/2l8Ilo40lOdXMYfY2KXmu+Kv70VDnwfZPy4R
54eUoVE5UOd1+0/jE2XsaRosNF7XlWBLiQB9in8/KZZfBTm15ImU2Fp4S4WmtrYij7R37gMvJ/mN
mWs+FeE0fcHt3WBA+7VkIxbkLLPwcTRJqOpCFpeVzaW/Pvsnv9beaovqmBuveq9FB077fGU7aKOQ
OzRiHhsaznSjpUfJS8V82ueXzgvPPh33mLtu8xmZGepHP2YFAheAsyZv7ZT6wTzodaA/mwmljZGG
ew/766Ipubcsa3gHAbwaS1A0/Eoyn+35L7cOLQ5ZF2eNFRAR2U/XFWNVMleG3nzr19yEfqfu0yx5
SwF4L6qedVCeaFQu6z1DYAgfgE84Io9AqfXWk6ETkCY+381qHvaET8MfHWel05+rqqfrvW4VX73E
VW8h0+819XBdkwwusvHSfoADxYMeslLLXfcJh9GTNl+SeZVRmdydSbq0qnVuWMfr4V0mL8eK+KQd
nA+nPWAsZpYj0QHVPf9lmP5lHi1AdaInau573gnaZNYcI5dW9J8FhXfIu1zBArvtou3V+4xNvX5T
RAwtaTc8ZVWwu/6LGrnxm2qjSn1PV5SIAse4zKOOHrPSmleUsev/HKjX48X7MKe3ULmPiJwvGr8j
RmKSLVRZNhQXMK0LIXvillyDJRPaJJ7DAi9IwTGrDpIAAqcTHr7Z6j6hbudqugb0S2t4Q3zp3lwf
09xAoA1EeFHo4uw3s1++jC4kb9aktfHUgFLgSxMs0n7mYM8P0hB2pE80pwa3FrsJyUPKb/vzLqLO
WRyqqlv5mv5lmzi/babrorafrk92aA6HKp++mqA/4O9A1dVw47ZcKhznLxWkMwo4F4KlWT3nO1XC
i4nmQSjtX5wy/+h1NkTX80A/Kxvju+uClgwaqnSVDnGVKOYKfrHHfUFUBBfj+sz/zy7/b3b5kmn2
f//7//l/7PIfvor2koSf/8i//9EEX/+4yTM///2ef375rz2/rn6zpcuGWmqY5XAwsO3+te9nb6+7
tumCmtBdx7HM/9r3m785mqkxxiI2UWzK2dr/57bf+k0zlMma1GDP/6sk8B/v8/xrrK7/9P3vl9US
S9QfB3VNaS6GPB12gUS7Zxp/GtT1oKmjMCjWwsD47Osaqv/OBpHQ1/bnED1nsqm4r6kQ5oVZPbWT
OazppEdrrSdlTljaqTCpybr5yJI1hypediZB2IeIYLKjg9OLk3Mc4k4ceyjvRyJox1gcoYghawej
c+v6G2YASnK7cUYa+sEIoAuwzVYFOAU1bUDjw4g6hfLbQyy7TxT4ykriPlTwOlyEN50R2LwT+Vy3
IcwMIgaZKftlTbhOUEpQDrFWAEhxxU3n29Oe5VGMKd6nIDmoH6WtEZ9G5axQZbqaHFy9RWi+gWbB
/pfKYa0qLHdmm8id68Tbfsh/FoPfbluBMxizHnHhGqGrVXxQjl6d7AbPbDCYWF684dHIzs1QJdva
8Z/YYWPU7+VdrENPQJ2671xUhUTEaKs2I822NPD6G3npbSoaUuuZH7nU8/oV6XuPwaoqNpNBTLhs
yXbFsb0xBzoAQTg73xH0LkqjC6+JC0OnvZoz37BsSV+3UA+BcrCWqCeWdiiNx0m9B2NLEmSAmCj3
nyKDwIXUoi9OjpO48RxQXeCMF3odaBgOXEwk+tr203pPFQpqTCIQmEbNt8GWeSgfRVH62xDlGsQ1
RtExsGDgILkBfwXMh65Mrvf31BsIIiuIDHLnL460GK00uz+GbXYQiWNeUmAu7H3x+kErxh9RE9im
mUsPd+m98G9zA6ZqldXTk9PRovEqip9W5tH+piStKXU3xvbwnIf04uS2nSPKPZvivI+wftPkMIUF
JNDaLjeun/ysSJQV2X3ZmAgU8+q9zPx3sj7Xvo06ojLgEzoVjWrRQG5FMq465Mp0jXbI2kGwRWQm
kOZwEAH6ajHnltu5Vp/1llA8jRBgS3BeAx1k5dSw6BHRnk4ICrdmIndOD7VlAe9qqTEHoSEDABz+
NEwO6XUUwOVsdjSn4DHvP0sf4D7tO2co54Ao0ni6o2tn4x7kJcbLPsdj4y5N0/6SYjybWf/mp/rB
aWkF63jLnHLc4ezaQi58dEukx4KOl1/T/MUPz6YuyVYire9pS72NXfotuh9BnZz8hEB2K3zIqui5
t6aDBbI2hGwS0ynSKICYw1nvgHwlGpL9gI1wbAzn0fY+Ud5+EGt47+bMx9EOqvFLbnlkxrtwY1MM
rega7XuGDSQboOtp6mgHDJebHMt3j0v81sZ80WI0mvmptmMugmmGR1ebKWkIM7Ljk9NZJ5ughi58
sQLzObGzn2Vj39slAAgt/KHq+pHSQruJTOOg7AyiWR40D4lF267Gm+pXu5ZjRhrI877Jv4qh5yzW
A8T3WWrf2y9ylgwYFmtMCwNXjjLF842F2U72tgQKGWOW32iTdgYsS+LRsGYq5rFz7aMtjI5tCm39
Tq/GNY8MvFOctllQTHAgSZkvGHgggFikzQhg4kkwbCc/QiIb0qNPq+YZKhmgVcOCLGNaK6xcCTk7
G7IL4fp77nDjhfSJwzqvtj26VPTV9StsZIQ0Wg+RUx/Orm8xCIvhFXhTQJ/enamawPHRM370kOQw
BbBQi3VycHliMsi14TeqAnI7WjRumSRzeZzuB1Rzh6iI4SPSTEp0SEm+3nziVm17y8RxAEfay1FF
hag59IIfV853UlrfqBoNsl0wkzawCe2RFVJX7NoOs4blgoPpp91E3VWY3QV+1BlXMeejRSCmF8ZP
34gYxPLgUh16hZggw+Z2MyT1q6w/hzYcn3V7uGv6GvdMi+x1ysA2ZTkWdaO8xJZC4+6jPSZ6dmUb
ebeSsnzkMbDWwJEepwkApRqKs1f3UGH7d5U3507CD/CFtwmQdyFgqWnFEtID8DayunzdqoLujGOE
7GFbtfAjIJ8mVvqwZIPMiSv2mMJXUwUaNvdnm7lVEfcTRPEiV+WD5dAKhZXynuSAjZ25UkbM7Vlw
7XAfYugeB6h8MVz9vNUHFNJ5tWlTQq/6qfu+RkaWZc6atDlksUXsjJW/ZSQ8LYYhcTdT4bWPelz9
UOSbNDmWcoCTLtN28TEGiJxqPAtmWi9r25rWSJbFBs0SoR4DS3HlL3VArY2JK9eR6ccUDcMun6zg
AZJCgDsrKdPnroPLHvXlsnXkfeha71mtU1S0mp+A0wR0N1Mecpc9xSDSe8eBCBHX8nFqhXeWY0Wx
sWt3uROgEMxEuFOzN0qi1lKz2UI1j1YPCNNuVI9ky14PIjz3AOIXTsssKvT2fqj0EnaB1WH5rsob
z8RQN9D85LIAmZwTo1Kl4+dt+jvuQB8ViO+HAy3uij8bzs3dwoLBgiS/IN0lRCczhP5KCHBLKaYr
bQLbUYctpo/AOdup/UrvhfyANDgKqwOKUXqQnsf8komSuMAMJ0EIIQw+kfuNKha+ce2/DQq100Am
4l17SYXeP6R6sPFong+EisOixUZUd6QPfeG70dIfqmCXqs0BwujA91bAnV9r5dZpLSiuQXEekfkP
DtyHSXdWgCNviznpj6Xjew2yAQEd32XeuOJu2pOOAnfd9m68k6szppJiPQARUB++PYB6ANQGXNTc
mGMXbBo7ErfNmG4nYn0gyelLyFP6AmUjyO00f3EbkMXSAIBByMFXgk6aSPPO3UqXJg60uls3GC+1
ka39zP0M3UztMAiM7ZvhBf1S4WtdTg1hRZlurTQb/HDNFUVu6pyjZIIFSibKathQEQr2k1lUW7/W
lwMP5di1xc2cK2CE2UMURY+sD2mwQCu9CbSOC+a4b2aJhNEBNGqrxt7ZHXN1N3S3qdfshpCstXLU
t7L02d07AdIxrzz4t2zB8oVB0NzaHrw3p03tVexMUB4T+W6O4CQsGC40b5JZxq1uSKbfNEO3aXDx
7Eu6b4xpiVoWpI8TBiw6sAz2btCZ6sreTW/LNH/kM9/1BSa2gKDfZRk4y6yL8R+ILN4jPxCV5a6G
MTkwPyAEGE5TQNKJXXkDWCksoSxIam6TwF/iZlFTJc6B2DnS0NdCgwVv2RPGzBTdTF2XzpZgx8ck
eo/Q+d/E5aTRKqDlFusuYPSRfClFLs2iTDl1DSP0ShHhwk+RE+KmrnYIMZ4i8LvQLjDYepLFlxYw
6UOtw1POOwjMfNUyynSjth+mrL0NMrEKYnrjaFtux8gkm8IoBWlVKC7RtEc2op8hoRbWVmQdifeK
8vnaFf5JgSpZZnUOfL73UMZl1rYngeYGnSt76B/ZCHTDqiM2DmO1LnW5rM2YVWakubeoQPtFO2B4
C9BdI/Q61SwJuENBqvruyGd2IoX/Xjb70q5MsmkRH7cpErCRCJ0eBf3enLXOhW7d+jWjX15HtAUh
QyzdzMruaHrA2Y6sZw2v/w43wkLmoK+krl6nbj4dDfaRWBGXVqb0rPirxDpXIEK9Md7UtDAGyRv0
DJBnmQUZS4RRt01662kyD+wyvKXqlL2AO/RQGba4TW35Id3ujTmlvJngqAInx0cZMgA1QTbtVYX9
rY2OnYmNsYL8BiYWTB/3zZ0owD6pIDNWg+d1Ky2ogmWYeMl+pOvk4odYtYxuS4SK91No2xsDoTA6
FmMDjaq56+k63xTbEf/wZqpzwmJnk3Oiy1U1X3WibiATKkeuHEcwbhg/0feCf8/0Q1ekwQYgQs0s
rW9Va2h78l6fK71BK8PiJRrqjY/D4bHQs2nLcRaqmr2SbrwRiTcec2PCRUsu7bLPInwMajpC9jDv
/KDvH9rKPKSIU28Rlz7EYoQ9MwQfnevdGjwFq3Ak6SaJGqrqodNtjK4/1PUIfbPxs4NTutZacwXS
flzO7CPhuHWtsZM27u5RsetoYImqlqDTHLfuFPrw5DTOKArnRYC3j4VJ9g1hN+dJLzB5WmQ5OHG0
RBcKrN2DE1OJx4G049MUucWt4h0aKJ6rIhseuS9fZBREYNWH+2RAH4xgJdwJeLrbvIxxscrxNoJc
8WRgrjoGlX5HXRSWduI8Xr9E6tO0SjKqbfUgKlGsQhNFddlNr6OPmWFwcUz7KfLtMQP2HeGdH8MS
7WLAhExB4LFgzXtiUKr3ZFoXxA2h68qMNUIu7eyjIVghk6OJPe9eAm0boDLFr+HmRw8pAQZVIgA6
+LtoXh8SBy+NZeceACG2wh0I13VSZHedafWnzGseR2X4RNnelDpcnM5zTp1vhSfu/0YHGxUV6jmv
8/6+V/7RSuOtzFEW9sVk3mI9niX0zc4bIhwcnSg3QZMNAFhIQk8sTjPZPs0mL/ThNFbiKVdjt2G6
YsrwyrsiwTVpRQgBgqaFKCZlcgpCaI8xo+kiFfZLZ+owFyf3zmSNxV0gE4bRkJQ+nWnLlKO9FH3V
beqRPjWfdnf9Yib1rZd3cleH4bEvAnZpHZNyr0dbNK76qqvytZmN9lZP+lWdkzkf+A0Z3cqY9kNz
k3YuoOSgXzWOX9xlJhSLGl8tve113uKyaEZ4iETIEvkGiMFXob8ECgyWIaIcQdJMt2xq2Z6vX/oh
fUTCjvwp/0rcOr8BtR6gRi9BNdOJPV6/YMmDFNpW4L4yPoyvU/mbpr4/iIkAT4w27iJRottF8xfT
Zvomj8BYjhKYj96SEl60EH8CsK47YnurdRJHyWJukDoUy0/syYspiF5bMBY4FklfgqUdvs5rMRlF
+FohfjzCUaYeUxHA8aBJ0SyrznAXWssao1Fe+EK20E6z3FtdK5qPfvZjaI7AW5Ai95KWh4fAiKpH
4TU4kaoyZ+uiTbBIcA4GpNvjULVXmHOQrXvxd5FbmyYS6QeklQpk+9BuTJTSyMnFuDWr0ViPthHv
qQtgieiSYylqed/M1KYsrOEaYiLetRXJuo7/RsgnHEX7LdHqcDtWL2GPMq9zPO9ZNLW9UQ67pOu3
dJXFGm3LsLp+WzVFtvbmRFidtamku/hspHW44WOnq4Csqud6tIBoVmO1vH4LibndDlMKAxx/QWl1
40nPivxQxuZdIeUag4v/Jj1WvOz2yGD2YCC4YeU+Q8tytlPcDzcFdrNl0opi67ASZdmuunUgaphc
lBbuMLVNS7y+GXpjxlbkPuxLTb15UhTOl4ajwbhw28dBbRXz4Q37lvG+noLwVphfKUkFm1zYDXY3
iE+dZ5/TNpaHGPzGsggoHGkZ9SgY3dsWVevOw6SPKCzIN3QLnuuOTafeU4Uy25ybPiMGF/IQhaAc
NJfRAjPV61xsW9t4GRCBLjSR1dvcSskQTKZ2H3ryY5DTCVSAvytXXdYW+z4xD+iYkYpXE5MbCkxS
fJ1ylUmHzcFY+dvaCx/zro3fkVCexoxbaEIitHSluNNH2ApwxGfcPrqJstI3+IW7OfST+GTQYe9N
Ot2T1XdUjTYBEOfSEjfGjCAT9RSURY8Jsd56iceg4BazDzm9lBVLDRlSkRtKnOzuGsAMazxzck6m
VaGs9clRcAAawhpJ4i9ZnPu+7OAgNW/2tzBHAAwDnviyCg+xqBs82i1yi8jW74SJjx7y/pMlVfaN
EGlByQrisF3GEJv7nzTQiqcxGUDGjOOayGXgFkk9bgCiaJskiO5NiyDazFfubed3Gy4jlc0s7I4t
5jgvEsZBVGQ+hNTyJIY4NraMkp5GDIofeDtjEAW5R1O78+rm1kvxsnUBmRRkRG9JlAjuEv4lT3q5
qhUOywDK8N6zWmcz4msNiBvFS5WNqCpBfjsGhRog5aSDCnIEsFbBEa7vSok9npYasBYJSCpV8N7L
h0TXg4MpPQhM1rDudGMkqUPbpQSNHGRPcmBMXC1m3hGji9N0ByZJmxolhsY8znzQX15/sFk2PiEo
VY/I3E/UyexDoljh1eCce08la9/yUJ/6GQ5kOQyH0ler7KeWa0RrWQnNFn1qV207BbeEqyXLvPo5
YEl+CMBZjmVq3Tr1eNQ0RFIpRbjPApqrnMjkSM2XsYqDne7KFiNq8KGxTrskButvM6s/Og/xjCYL
2l5JUq8Hnam/mGqgEw3ZvH6ewUD1jWWc4UZUuvx0NTSgFETEphPVz9bDzpcgLZUThS8E9+G+D71w
35JRVnk6D2x8go4GNlNCwtccqkojnMkmFniKB4pcBPThX5Nz8Ku4BJF8KaZD6AzUwszCuu9kThOM
2JvIcM4DIDKP3te2xgVNUUpD7xNp5KmvjKqftuxcCUV2lkaTHIsqxSrjoNw3WzJhtNLeskik15Sy
lPLT7rFgw5Db+afK9OzsBeR2Z6T1bCenAt5USrVwtOF2GCjJehohNB4xUSIu9141A4nsLLjFC98v
prLHRzU5r2aFD1PAeLlvaqP9vyyd11LkShZFvygjlCn/Wt4BVXh4UQAN8t6l9PWzdGMehrjdM3Ob
pqTMY/Ze+6L69tik7riZzJq/qKuCXeFxlkiE7PgyF153x0gsjypvW3Z63fcLHHUmcov18uKwqTah
RNhVO8jujEPtVMEHLm6muoAE4jC7dQnPmGxAaLRJHm9dlINkNszZxS2GSzjgMqiiczV45jM/TS96
j4t53DNg0NWUXLhYiPGlDAFpRCZuy1WlaJk6t2kOSQ0DB/jhrp9AhnkTxZehhoyxkmuvzBbhBISo
XMUocGd/hzp5hpcULmRE/cBbjES8s9ZsVd4wbBfb8SuIR2vn1yNqCFywEoIYYCf3VkT8TlaD7h4w
oDpN5O4s0hRXSyJU7HXR1QIQuiPZ9SFeClhSBlEFR5+plxR7X8MDcdP87CfTJhfdeKyIVxxmSHl9
QonozsU1a1W0c72WgV1BJQVamjlZaPwLZs5ZfPU1I8DiFuVsqmf8ETu5QKWzBdwUYg2ZC9u4N03S
kloDs1IMnSqyjZ+uleWeFMSzkZLvwFgZakJdb62GdLaAwN6oBImYyvwIuW7fFyFgsCzDL9b2kO1h
bK99Z1iCtW1sRjFeI2RyyFk6uZemTawK9SpREXdu1P9p3f7ZiL/WhQoYtUXOQHBhgBlW3AWEh/Fh
Gs8CzNzMJoBpP1EDAnV7gWEyVfWw8Yfwn1rSLH3s/wKPNtirRmwk9OrKkP1ujtrLwFh7r3V0Ltu4
OP33pV6oi+SmsGUaspvBLb63Z4FVh+N2wty3IUG73UeQllPtrgyJ/Y7UgGIdNZTxuCausDsIl2NP
tuebB95bhT9AD+5gwhKwhlJnHXkMs+50U8UHGdMrSjKJV0oDfu5HltvMq+l6YGef9Exv7Gb0uZMN
OKdFss5EqT7QeuIyfYiidLx57H5KnCSbVjak9kD0bgzCMdu8RjUymgJ+kreycs2ZTy2rukp8ptkb
sjBk5n38graJLCq/fgfxm8N+hOdGfEPMB1fobZHOV2OA6hX27itxYbRkLA5I/svQ5cxwEFKPBHKh
iR5RmR9tSBzbxWNALO9UAzYeacmJAzK2uYWP2o7T4N6ylynG7KACTpsftughIxXzlzHGJEcQ3xDM
d01TXgrfIaXOpFlyl3sExehoUOX1mUvadha+snxzLG9be2AemqgwNzbBFGs2cxsjzas7Wz3ie654
M+fvuqjuSAAekc9K3ACe+zdx3R511n+WRUCsJZe3ExCbSs7PdaJe8XJbINdF/d/n3Q0mcc7cJTGu
o0Jja5nn3PR/5iT/jlI5necs+hio+baqwORhqDvMAmo3upZcZY4JghQp5br2J2rkLI9RGTHJsfOG
LDOEseyNa7aFX+iPvtoJiJtvpOXWmhJI2UZn7oSJQ7hNrbeGu/5OuOG/odIAYYvyb/nPgsk7Su+n
YcnID4Co6zm4eXhIyEzyvVXGZ7UtGq/ZF9D0+SUJ6K1b8nHML7mbEOUMR3yly/pM5oHE/zvcdywn
n7uOorR7mhPZr5MZMwMKmmXWeo8VCyNnRElEtUvXbx0dRiZBO9hQ4ifq1ZDgNZ6fGUY4WjnQNJFz
y0AIrozRwpHRk4xSgeLkQlyqhf7stdaAp5k04YhcXp8BTTSG9a4kBG3rD/PLf9+XyOojxMJsE83i
gkCc5XEDwD726vmY6qDc6hjzbuW3DwkWi1l2LStWEDaUEc+Ub9dubp5qMbxmYGwr4nRO0NKhfQwR
bl/7KO1+y1903o3JwAIvUWcQhSjPBL8inQklc/9qKs9YlVME6cZkoF2V28Zl5DQtl0QvN4mdvKZT
zStZPjtR9pBrcWcPpKL2nn6LbHLT4jurYGbc+NXVXhIMgyRCw6IKEojcnuBzJtgJAT4rd58alo/o
6zSYjr/XfvwPXvI7QWt7jNs9IjH/s89A0wu/po6t8098OX+lRbHcVgg5A8/msnQW7xdsEsIvrznk
Lg1Ijpm9/avC/mn0bUzrjXrEQPoK44y/E8JWgCNHApXlZcnIIpBu8auyo1rgFjSE3ZvnN/eBADql
2+Gxx1+10CezHSohubaq4NMUOERN6WZbpZp70VZsTSfvGTBMe+YDr6RHLl9HUdvNaktrB5AvyY8u
VCOWGH69pinYeOS87HRJaLgMuWlM8WoDzmR9FBDh60yvAL9e1LWcUDQZRJLt+rbeSysEmALdpJxg
LZl0vVGSIXRefHWpZ29cof4mQrKE4FKATkHAXL6D51FttBE3m8wV8zGaAHWYct8PAJQZ/dQrdwAA
HOP4PXcKRIUbE/bHMnGMh/de+s3WEMyGI0NtwXg28UdpzvluLrszLICzm8hLaIe4vWH2pSQ1X8Y6
vZaVu9UG43/dN/tWppRLwzgDTZJkueLvzenyOlCdG5Xn2cFs3c9QwZWE93nUo7VH1P0vssd3sg+R
Gwry/oTzTY2LaMsEcOkZ/SVFOouJiqBDcJMtMxhiuzqY+gNhnRnTyzOQ0Gxn1R56cjykYe281BMU
1X6EZDAlXrKNSVVPBLGXa4smsfXx39Z+RMJTkQuOzVdPpv2ZPth3o+dayuDCYJSCfdI7vGi8MSMP
FnrjaCdmcVJt/AfV2iWZ2ohOzZy6l4/Qnx8cZyBIx+KUGyV79lSVlNMuILTBK6ozf4lPluHP+WQ+
dCL/HPLS31mAhm89YdoTXd66QZTKDj74mUteGCxZ5C+kSXuy3ETtzJ4n3UHMurKwjnjMOQhL/Rdn
COKYSF6Z2ZPuYMCCpSwOjTjYtpF3JBeclNDBfxVN4ZAAQ2M3WME9KAFEetN4MjJq+Lh/0KQQrOKq
iTddzPAY1GJwGCw2Ls03pNQD6YHlhvXHMatezW4UTCaIW4xgDLEJkQZrQTqKZGHXGkVyEeKN7uWW
+ryEMGbTEdSqDuNHG5IsoT1qJWr97g9kAU/BTwJOnBAY4zVx+iMh5Ode+b+T8HhVa33fkkhILYkC
dz23DhZJkG2rCEbC2uVeYTPLih2hYr715BMaOThhsGXWw2qbD+7DAojpBUAgOQV3qonMbagdFg6w
Y0iAKo91oBHmZiSwx2wSssgWm3ni31Ez2bQUeWZVGYx35P3AJsXXXJsIIDBE4ijxnIxgt8LYsPve
eDlPZ1KioRhNnCRApwD0NI+iNOHjV7rdWU0q6WGJMm+m+KmYVbMhvsSv2e91zE0Ky6nvQwS5+Tyb
3/+FbmTxlxHUHyMiniN3KSRIU37mtQ/dk1WY1Xvm2VagJqCojeQ0mgRQzyFwDWBE2zSnfMzmWcKB
mY7ao1jMNGqEMg090A8ks+tumSnBrVonQY2/x0qctam4X1LXTLYZCUYcUov2uhq34TAfkQGwaEkz
qPnu3JwmB0y5MfUn4TBnqVzbveQJrU4h1SPTGD4DORMCJSOkJhRYO9XsE6jjj7yB29w9ZYmeXy2g
rVJiOfaz/CFZPoz/EomrLPW3fs0YoWcPdpJt/+AvtZdB8M/KLTuGY/MYn//7knV6PsHkdJjwonxA
EMMWaR2UzCoJoG0GfInKRTMgkuSUu+WCqfUAO1TJln+ZvbXzWK4ZIAQvLYbGdWVyLIx0l64D4taD
24TyK7v2rX1UbA/ZnYT/6F441lh8HStysGQmhtV9mXuYycLcxv/0MtTVy9Q700PU2bcS/dEGVLfG
C19RSyuveO16irPQyvz1f79UvdL7zhjz7X+/9DA5ggnR/2Coy23vQl4cQ33veOP3sgTg+k/N42RZ
4kUreJhgM8aNaMZ3a+FiKtc9Rgs83ujfSLbgXySL4CgijgrDeDXkOO8Dyd8Pd2ay5HG7d0oUw2vf
p2fe4OlWJHJ4hVMbgDZbCv9xm2pcyFGVxtdiyrfgwA8tL9/ghvvIR1Dksk7Yh1HzCkXvsa7G54rs
pSqOniMhw50zjd+dmZ9mZjw1rMkX9gI7XVQ+S7j5V0p59Rpv1TrpeSgT3px0GRv66VUzdQ0GUE4m
VeVYsF2u7RZ9Kh6zyLKOgjyxtlHdNsjZhaTtQPpuWENEXPtq+grqk1ln7rrQkm0mn+9M3yNCay8L
bj6HmW2otdqpiRznunsvJHiWsuM6tyUR7X1Kl24d05xVK+tZqrYVXmEi4BoOc3qj4gBsYh1UXrgb
uabYXVOmJCXnxcwJmafvcwLZTeMIdzzUTn3bbbvK2NDd53sx4Cwu0/qD+eSnSJdoHkiqs8EifizB
PQxJegA39ZyI34J+hsW5H6GoaB7DyjrCsjg4iQ9RFbpS2YUfcbrzJSlVIIfNNdPC6j412TkpD3la
+KQhg6xRpbiAFet3MObxnmOUQHd/PmVN8tQmkh6wXbYzIdcz89N1UUNr7iAhYR8OnyvT+k1ngB1W
AC/ZicFnKzJbEMesx5BEbQoduCCqA71WnlXofatOfhsKNKLO5LapzG0PWTj0mmdOm35LxJmo/S34
Q7o8izo91zMb16zaJYVzl+ixXvdNfya65reafLJYavc3THxz3as42SiPH7Pfz7ekquqNiMJvItRQ
hhSvdWE/MGY38HVkPVN6l5GsQDlRe/RyvmiPtm198IOhT2lhB/okDaHJmO9o3PwxAKUZ5/j/Q9b2
2Eiyu1aODyNoCNZo/TsDuS+KBbQJMETT7hx7xdaxOSeytJ94q9b4VaRbH0J0b81Ax2BPntj5YW2d
GbDGq4SRB/X0vWnrcYdXnq1RtmhWHGxWuMF4Oc11kZosbfPY3Bl91e3N1g4JP7K2/OhRCZLpwwYS
G50Klzw6Zul1PaHihA4CTiImPdqpPueq+NRkj7GHEP3Gjh4A0N13erGyCxNGjl0HN4f8p9Esm0Nq
L35Wd9n3Rm+hLiGuh+NJFdDh7abdK0UuIcmv/lpho0UYaPw2Xa5IZe6hylD9ij44krF1rwa+Bc0u
mZVO+W+g0khE90g18eSTUzyLjM0/MVvPTW7u+ojYW1gXGzbKxQYNSX1qdPAI3rfcR4z5qsVfm7Tm
DnPMcM+4IQJlzqNP9tC7ACYgMNasJ+qMV9+FC1MIZxOb+QY9BIva25QvWItq+GxoB/FmtF9gwC0G
Jmg0yQvJiKrIyHlKnPuZHBfwhd8RiiakwqCvQrPdZMLGOvSvLyriTbrA2Qe2+2R31iVz62SfofJa
O8k9PfyLMu3HERRp2KCSZNsGEyvrvgT9DpvX8THz/snAvq+M8NLAV1hRHXU7Vbkn2BPpko9srfZQ
ywi/cgtj6wnKECb72NwdcHIL3WTkW8pIUWcV69yPQAethZjlmd2T9JeBMWPdhH0uIQ0eHSCl52g4
Z3JEiT1ysnfOZEK+B9jcSGi1RMEygrCPDCCOPqyaIIAkoHobwUIaftOV8aLaxamw4rt8JM7F2TTS
fB1I8hlylYEHoROtnmIlUXSEj9CgknG0N05vW9twPNQEAq6SnKEVFCLgHQOFFNbrTWW67cXvYlhk
wNqSpP8ZJnTGaF6YdRfyjUQ5CEtdRgRl8Wozv8hTduSVMSI0deerOz0S1Pbs9mN6N+kcwUdVHTTT
XSLTwj1aNg558rBWhOGgcij/+FtQ7ScloB18SbNpXMZAATmoAclxHr2DGsflYiNjnTVDAuKY9Wg7
bHDTlwyE26HLuhXssosAKTg0wt9C3j6WS6ThGFDBl1HBpGcAD5M270wuIMwMyYOZkKTimeEmz2Jm
AVbOwhUVo90yBK8R5YRt/4QMCyEh2mFV791OW/vBm94dB0VIESOJla/MZH44/u+scopJaJpglwcv
FY20hePbb49RWD4Gf03I3wZc3p/h9eeZZ3cDGvFd5H5+6TL3OTOdu9kfzonFHB2F3ZImepEKVS/l
kgmLbE2zzapPMntDQUnRtYs8y9iViKoUR8oKZ094gbXEmOTDc2OmDURiD7pnl9uilRXzNR2aM5My
ayXZjzBOK2+++ZKjn1/54+wyBLnwDINsT5kaOuNj2s3LYDY6dQMTc09nD4Zqd1XFWp+X+810d20J
a0WPMYt5sb2oiu0EtK7q2LWkCxbQxAOvjNj9Q8hMG5TaoRmKxypwLZqw9ikR9btZ5EenVz9emI3M
k1BG1lxxBqOgAScmATfRcz8QyQPiv8dwupMlOFs9GeGmHdyz2djQ2YxmQSFrdYgi6hWdnywRm3sg
WYVEemT7+TvqrGRbTv6qBz3Z+uZDSi4piZEDfF6r4gRbvqAFDNdshav1aDNtmbzg1PRtf/Qaf+WE
ln2KEEJscgVlyR4sUuSWL/wANII3rPYIDildEjvcmFA+IzN5GE0Z0/uKGDYVlpmg4osjZ5CxVlkt
iCpNId8Xu44Ha+co8qdbmGZGk7Uzxmr+MbFT1EAFYDYHJc6mNYSC4pJSevakdRsuSkMq+Sc2OY9j
3NenrM/+/2VafpnPfFsV4NNtlwi9d8PsPkVYsy7VmK3NqWYahi6tOCJugO1JPK6BbkIKE7qi1Ays
PfqxxJv+aX9S2yBaFtkF/fnYE5XKNLMz6W+LfpcAtnbmx3D6RWxAAHM8PoV+dDI7AgEBtGFJaq+z
YzwkjFlmqzzGwEmRyZxxRZ8b8ivWzOty+SMK+86LatJtSX+BTN85zF7dqTxWwINDq4GM5p4q7r51
hYICuplzAbkTkcgeElrkdc13H8R/wmH1XXJhCCcjNKw8QCgvt+LDsrp3ZEs8zyYHaeoBBKOmjTNW
ZgqLxTrT/m1QJWc6bW8ZHHM/6/Y5Ha3PQ+qY5juPNJobvmMnPWD2vGi2qTx4FlOn+KWuyXxjuPWK
PGtvKRzmTSX4Y0ObIykpj5Qj9W7soo1vohULgAzrGWA5kd8OfbI5Llsji+di6RCbYeczHAbMSPQl
Adp88Az87oqsIABvtH88GmmdzWvLuHdD0FRNZVxbSHWdwPkyUjquQs86mAPxjQYHjpmWa4Sb7O3H
JyKsr2aXNZg75TELqKNwU3ya5XiAdwlXzMyOaFloZxCtafO50Cjke8pVRmlvcKUIxoiPXQEF6ws9
02sY8B0nki5ZWd6PMRj7hkQbtz5rh2GcUUUPggQKVGe8AFKNTBfM9JrMz12ur4BmK7oDzlB2w7hH
iMRwfFp2l5Wwgm4BIy47sof58dOCQ1Oi1zVisdyvxT260Pc0wbCTMBBRdE3WgehGPjn3oohcz3Fs
NLl7gBiJ/X5c/nDQCitrzH59L4zXAVkVYRV+82iCuyjIdw1uCNjYX+JDLBl6MTR77irnt/HlqxG6
pyImDWjBFs5+9Y5JZlnDvZQ5hWzanCwzeB4ZVC7/Y8JJHnLTJakkPOWVg29lmZTCdFjFRKqp8eLa
sAhGDw3VMTXLl6wYnhR8dsPWr+CgN4DDkZk3FKiqpw2QbXqdJ/+S2CWbkrxA3+hv0mB4ajnisoqo
6aG6TAOYNA5rggWyq0hJkuu9nznjhnMZCUQDe4m2rVDO5ViyqVZKZFyp2RMfVz/5IN1wpZ7SMqy5
XKwvs/F+CMwiI9JByB9RkbbsBHKlL64RPNMHbXodk0e/WFlAslqtPjDMveQFEDuiR5hMd8cmCWFb
VIwdavs4LcL7Hvle1Vm/fpl9Ks+7Ffwe3OzvnlmN6TcthHD+ebr2SGZN6vyR7efU/IuFcFj/kQYc
WsUpSTK07OdqYZyE9FfCGaHcwxdaqXa+Rp14dd6GrPinMQ/UmU/CQHVxGAqAzrossZAI4zkI79sy
Ci+VYe7SgrPAa+WMW5dgMsfpnrysubTB8O2q+BxznNQqQ7CAMcZwaUrZ/0EO5mdt9k8+T2CeV091
4rG1UvELs779pK1XZkcx4LGIErfJUcxrRPtTMz2FfRqu3SlH3yVuyZCcMpPDsONz1M7s0+Kxtp3i
5BFQ/Uvd2N9igrIWKf2f83MbGKQ36XhxE3mG3EyOG+xaI3AIHvp0K5aV0SB5GymFSAbnWUOmbrNn
Sbrs6Fm8YtmUUu9vYirBCsVQFFNKu47P0Nhbm+wrVt7YJFs8CCd0magPp+qFjHpMx9l7Grlcy9wR
7sDfIkItYGt77wksMHU1Twi1u3sJxzDzUB7Xzt1oEZM+1OQ3hBbjqzAzyLlozh0JRxyE0y6Br1r2
bLdCDxiq0TfgWbo3wv3u7UyibcrLkw1ufVXJ37aRf6SjQJOEQE4Xd2Oq/sQs46jwZrUKY+w4vMZZ
+lDo+TK3xquYCFFNJeCvkIUgRRsbSNKZHOIoaG+fkxmjiDLWzHsRJeCtz6TaEX4MIj7/nKYvR3VX
TMyYtawELld24JFjtEhSGGNm6AoH5RaH/C/lQ4NJx5DSEfbWskei3iwOIzRliNWs9jrUiEqH5p6t
P805ZS2ilM4SoAnbENjnzB/CJWrX3m/QVG/uYJ48zasaG3LYjnX/FaTFO9ntIO3qxyVRfWjcr8nh
jxGTeWIFx6U7SXbXtAzKoh9Qyx+sI+8mmoF7tibtm99AyIXJI8DOyxsrEO53DpAAaV2aFjWCOXZP
fgBeB5mrDWZ9Ra41UB9O9mYf9sToUJwzPA5uQ/UVJgXr0wCZ1WIIECYMJLdkQ4NVmoyWNacyqtOa
Y4Ubgp9AHn4WEgscI3D0q17KJny27kAwvrcieYkhV1rjV9w32Eb477DvI6n/78hx4z835czRCY9I
WX9NqWb5zb45tka0Yu4dmIZi1bXGOhR6zQyGx94+SNk8OjVLqznTCKrloZbkCtniXBdIjXt/egXD
DWKy9E9Jme1rJLiqR6RuO865B5mLe0R9jGFw622OCAJ/Xsk87aFEJHe1j+SxKPv7NJ+c3Uy8qOga
CKj9oyX4SQm7jrddfUtD4xKaDAWxGz11nvOT9vmnnGyiAryPLqddCUfrIzC+S4ehgeUxV6/8DDEv
l2QSTuhQ0e/jQ+I4MwZU2zn8uL446dx/Z1/priyD/J92+g4IIDranvXCKuJB+ejpRQCODq/X7xiJ
+9hLaOyHeksq0Z87SWOdSwPHVWYd4GjfJhmGG8rq9zZAXDYZ/scEPs8PQ9SlSndbv7/z8pGQsrB9
z7oOx8BvAqNS0efOvvfVQMJgQpciLgEByLIdhzr4QWthTneDEOy7K4XLpZv3LmnhGwvRK7sblO8U
teifJWi9lElwELkPsZ5urpE/DbKd4G6B3g4ySgBABeXAx52BOyJpVr1XqcAEKc+ulB/A6ehAiY4/
RrW5t6lcsBB8yM7vTlZi7Rh9i21TBD2TKKcjeAZtwUh+m58UB8LEw79xsvZZuqkd1X5OJRFUbvES
z/WvMbbvXle84HUjVtU03hwe2c3UT1e3kWdNzsCjNbQ7Ho6QrvPmBIOkmE7hUxLQNWrQmI0+ijrD
ylOiTbek/UR8hl9jrzEpOsYlS1g7pB/YFY2Vw5XGiUuhr4ELGL2LGiSxGyRF2T8wBzTFjdqQPsRo
Xj1EpdzZI0VfHo6QDSVhi3X74PSoE4Uug20VD2crF1yfFkIoERNilSa7DDTPuncG7K/+lkBAsgA6
7nAIGDx7qUDcO217oxY3hFMbXzdPiC7Qi9vBZR4GIkm5VcMcBcdsxc2VVdoLs6Gbj/RxtH1x6hLU
ow6yYo9gbPsxsfsvRBTyIRkgsRd+twukBZti5tOOfHc+xsYjDP19EUr51qWnMoFVq6T52WNdPqRx
cYeBIgJLhmhJskmaCu3cZV3wL5qJahmLTVOj/GHCTq52pa+9M7+4KU0B3qwLSSq0yQWCZIEbrUn/
grgURBmY27btyYpwvGs6EdGZNJ2Hy/oX7kDBg4tLsLaBCZeEVdVQESs6r5bMgMV4yKV/F6P4GeMp
PjWw2qPF59Civ2VxmMF8JR7mCHXG6ik2+/Sv1t2fWOTOfe+fUksmuxZ+9NBIMk7H9sAw/h4iKdgL
fG9tp58MauNq5CeIv7bL3mJCmc7cNrz4i8G5aUviKpz0reY4Tu29iAwWpoo0h8JISTbsmFuT4cLJ
bpNbYRPr7cbeUS9OzDodLgMAxo0qiIBFtIlyT6HcKsSTaQqcWRQAOaJ1xuibxu6+CbP5gZyE3pLv
qk4ptyPW9lHQslaJZnJtUNA1QU6zutYRESJsdIiY5+2VBMaYubM3rPxeGg/8fMUGnUi0S1DcANn8
RDMQAQN17iKglqtWodeX2Zn3+sGKOSDs3soP/7HnLQB50E2c/GxyViiDmrAdfGKYvJ8ADw8q/0cA
L9nTGF58PEAowqTetBWqN8cOmE+l0S4CM+RHothPwfgbBdY5F1BRiwYYnQ1JNdDqBTIZ5X8eUu94
8NrH4EAD+hhmBWmKhF1v0vY2CApEOQyoFQJAyqTez1OcHQm7Y0o2ZdUGKEx1DhiiGTuwMvRNhfmK
ctG52b6JdAt5L6/pi78ktHhGRUB2UUPDbOOvPJt+7ZSPlwKCOUE1sfCkpC7ncpNqp8S1JohxqHj/
IRr/5U7jP0rdLgrhrwHGDwHH7DERmNAdD9QPAxIuR3gxZ2jorA0GFpiCuHWS2d9aOAEfzSupuSFc
Aq5/LBHkysXzSyrpD+TQunujJM4liZzukCeRviTaAgiMZmndYEOg4i8GpA5e/EAKNoZPtYisI1ri
nTfwvWqf+Z01gBvuyls55jdjCK6eL7vTf1/mxH22G2kcJGlsnGpku2IDLSN0SYT4ZeZAEB16pC2h
JpJRbptuTdZDQE68v4z192xb7cmZc6wtHjxRz214lO89Npinsq+eczvIN1joufS9W5Ky/Us1Dqgh
8xAFw1ygOgyaDbOD+xqd/yFhCUMsFFdUO+lPUxbTC43vcR6xvTNgu+is9m9BDB57dnnXWHY9m/X0
lpm5upBILG1tcnB1SKPMgmEoCreevSSyD2YC8uY3ObkOFvF3MSOziE3bOURvxZXaD/tqMPWqNGR1
h2nSoIfXm8FCUugkhkL6lqrz4CTfY83K1qAdwpg9ECaEVGSfBdEyHuPNrVQsVgQdBTsUjrNPwsjY
rY0ibc7T8sWpshBEAvrWkfjW+3GofY6y6Ojptjv/91t+580mg4UYjRM2gc3QTcznMMEwTNRgdkha
QPIKo/0DIvBuSkLi5pGer+Ksc7ekObBFkrjJBn+morCRdFU+522VE7ywjDi61oUj2F9IpqoRJxE/
I5jaTfAEQpWywJ+muxiOwTFwdHtnJeDBiXJi1ZH0axxZZz8bvlzEULQ3fnvyyvahlYwNgQ2N60ZG
NMpZvGtS8y3CjnqPUtBgjFK+DkO3hMamz+jShk3bF1+4JAF0XR0GEpuRee/BnkfG3C6pUX2rj5hj
53vfNN80SYtp60/3Vs5Yo/IGdHuKKbZANTMGRbUxS4ReYR692r6TMn4i+7H4GL3WYME8+LthXDkN
iqpaxtneK4y3gIwmL2qSvSode02fWQFCXTUlCsR5wFPBM3YKAnYaBvkIJCiPZGfUyjnUQ/RQjV19
bgg/PWorhWENcdvsWSpVZKHJQOH7RoiI7HRTI1gibUdc/Sp8sasB21zJnIy48eX6SGZs8W76gb34
o3JEdYtc5ja6KT+QOAJgC/dONbE2or4d48Lbx1o8oO81fxyzeGyYp8FRro6RCrdkmGWIseNdXEMf
mhNzQirXkCiPng+7x3QQE+pHL0JznOsQM3WJ68mvygT/X/XmNBCkmwXJlOQfVuN+xyFwFbD+R2DW
050ZL8kMacoDZWKtIt9lKFgOlE58Dy+r3PtdQCfOMNvgXHjnxpi4WLN5b7Rienc1CvKOnKXO3DY1
/zdwnU+qlndO5f5UteheCyBCAv3DAyobmm1rXRdEKxEv0h2qrLHucE7T/om6JqUmzM6Rxoid2nMF
3DmzkfDUGSNVFy9EyNtukrLujB5ZO14BydnmfTFytSlrOkV+BC+0TCw7I2M/hYF5yLr8wZpnpuLX
Fuc9geG29yCIwuGGSDZFbFk42eOz14zfvjX210izozfcQyOI7HPH+Kel/OAqx1afRC6zrzE9u8tS
MYkmJJa0wRVJBKlEwkH7gkvK13dj0L1ww2EISpRFOk9ITnX0y6VnvLXBk+x5ZwuM27vCZ6niqhIk
psYz4ecLMgzJrt8s4Stlc6MRwoo1+Wcy65Aenyz2m3edV+zquaxfZr9/JVSwfrKhQGBbjeeNUmdJ
o/oyIJxYZqfzAS22MeT1VbQkQzr9iDa0GI+hIG9IxKigSNk9tNA8W9Nq12UFhdYl//uaxuNLDCLB
c2D1aznE963124SM7UtPHVrTWQuvLFBcTJcayOt6ZE+IjzQKduNm0YDupqY51XPEa+Ua1KTdfzp0
e/ggMh2ncqAx+rKOC1ti/pxG41PCYUXQAA19F4RbclMJoxw87yDTAaFFRiZw03afdsxAzLfJxyVP
cmyTaAMIBSlNx6HozcTiNPZ6MFryPrORdhU702zLW0WuCu2X/Gy9faY6//ZfOv1AJmAxMHyAq3JP
kg05RjOzHm8idBVP/3MZJFAluPSwnhxFobBtRlgTs0c5deoyL1/aDuGcp4Zi7ybPMPDXmvHGRrhN
vuNud9kW7sn8znF9hciER3ReQx8vU0BGAlazSXItwRQxrybu9zANeq9ml4a9Z2KU1ua/0Xb1yszZ
0fvoxZracza+rcgka91HpZluoXM+xxPogILki60i88+rdXkMDEhfTndpE+oFsaTI0A/LVanSOwFa
jFRJJBmAO8j97Za4qr5Vx7CrTiobXGLnE4EQcmVaNY/8NAU7w4BSMPuQIDO3ggth0wzUep+gb3yQ
/2PvzLYTV7Ys+kW6QwqFuscC0RvjPm2/aKTTmer7LqSvryl8qzLPqVvNB9QLAwMGjIVix95rzeXq
t6PG2lHafXAHxyLdm24H42ZsdjbtEt/TbLli1R43zImttau1pM7XZUzSWGHTY118ijpGFngaiOmT
N5J4tU2BDmAlcqNm+WLzwGFn7sgdIzdLEiWTZfEqHoxTbUGTGfHua8OcsL1DQzJUpHVbc/82Dpnx
CIDgnlcdiV0Wto96g6YYa7a/2BbNgD4Zlu2FKoClGHeZWFIKCwrIdNgYZsKwehhRL8v6hNfyLR6j
FjNZ+qtowFpIqE6EKnXDhmH/1jYbHXnMzJkX2XFX9zetJg/tOP3Cu+Ot5QTHzjHsYyc5Q8e1tZMa
3V4jaWkd0QdC9QyGM50k9hK72HvdfJIp488RPdHOgcdApEB0GPES++SJvMimMcmNUf19vzB9daEH
B2ekQu1S4HplqVHmRtqnHTYRkM1GYeoZ3KNWLmZAgPxzmP5iA8PaYNnWzdiCoujC+HEKcust7x4D
S6CAMFMaDURr2gxE941dmJdsnH84uHmQGiLXnUdYRL2rfTrMlvwgoPBMAzJxcL4e6x7ZvqSoOdH/
H45EFH+PTCfhsEanrqlh6US1qO0ZRdnlwcwLorpVIPy2i5/oF3BecsMjlVywdkc+PU/woRFuoO4s
r/yEGvoeTtF2CD1oRshe9KmKDkPd3fMNRYAPR6x+azXb2E3os/2kN+jy121z1JYLcqDo8V9/buoU
2DHpd4/t7LobfCeUUFaOMZWL0OmYgVo66mIx1bc0kaLLqDd7Y5iHo0t5QQ5ifkMtwMku4Fm07KCm
m7nkpFsWXsA4iO381IUa9hDiZzwE0LRrU5NuDfIJfTM5lME5oTGGayXvyBYQ4uPTSRcQ7TjmJCdv
ehRNJ5uJOHl196ZadK1lDGKS+biuUnmkDjw1BZWRmLPP2cU+Mqv629Cg+KNlEvLf1dituj9L1OxD
YSCOnVHJmlJBvgalHmpHhYp+nWhWcx7DxYzjqcLHtJzhBC++l1qQ3Eu9PtMLvsHcsRypec+WkpWG
TOvtPLQTyAedgiIm8qaKPfmSamKbQUAyEgTrpN8xOaLPUDW8gSF7qbyI6HPAQMLN8xPpbPe16Elf
sbtxh47XpwHJbGJyf4IkOqYMK0QpzVPo0sB343TT9rQqY2Ts67lJGCBnztvg9JjL9PxXU5G5hI9y
HUD+pJVVPHdF4/BNrHTmUAQ71CLYSb0Lz40F9qMFGlEmDOzScDg2KE1W1KKMy6OUIiyavfMwjT7D
Oo1TRnd2EIoTCKGTfSm0CXo6VBWIAdtJ7xiBi/lF0wy4XApFYk3g7op4YhoQwstWDeUH9oEeMdR9
ZyL5nPABovLqGbeZaGZYMYcp0g+6wSI6jyhWmurZdlvt6LZIoGV/jFGhMMOMP6fpMyNRxW89sFNF
GvtNRqouGppDkXSrogBoWSwlsCaRFXQt+daWHaJy+NaPvXeaHjCk6HfQHYk+TfQfWd5EGHvlxgRG
QuS7PKI0j59Audk4MmHWEFIRPamIfQBI4FtcaORGqZt0KLx92ITlU+o0yLCsAbl5ZDHS57z2WINK
f4wlYutJYAVJQhuksRNd7HLYxK1yd/AHY+z9G04g77VO2k5mXkrUqWumQVtF5KU+Em+lKN4iPJ2P
AtP9ExJI3x7b+KYWxcaTZYOsBLr5nGATjLAyeSZEPsk5GNUtK7eM94xHWbu8iZQzt492zGrJkeGF
AI4eW9H8DDlV+qmEF68Qes4K8hR9dmNrujRiOwQcmMTinXKVjqu/JJRFC6t9h1JtNeRxTqRfRfDY
kBDpFQEX0x13O9Wt8wJwbt2l8ju9gQbLK9qIQd+wv3SgZNAR6Krqm/Ur7kkDzUxK8q5e6J5RrR9x
RY61N39I4aofQYMnPIjwJbr0C7ekx5Ub+AaUyx4HMV3iLVgoQPlk/6561jtfd/dpNAUoBgDuF9p8
UybJN5RwTNRRnLK9oAgxq+DWTklrTqboh5zC73WfZGeXhh1pJBW+a5rsDeeDNn/yolA+YLMhT9tG
ek9effo0EdWAbBPXUsrK1Wam8yxcQuNVCdu+n15bm2S3oKoaf5bj1unE+GB35r7QbbXtCQ70KZbN
p6AKmZlJoCuL8r+HlgORiq4FKkpIMOmOE25y29DyYEoR+HNkccKxWfAHQRES8iFJ65sZyhfbUNZe
TfFdHVVPdu+l30KRT3u1lN+BiTlZT4s9J1qG/LJ9JKvpQcElIQMXe7q0PVKIe2o3Lz9k0XDJx8Q+
ZHbUrGfd1W6BQ8IHANkgy18muwP2MWyhpIS+FKuRaU7GpldeLbumgykinZ5l0atLEIMZiER+MY1a
81nb0HJAHCTeWm0TJK2o98ZzpWlHzr6kaM4wgVC/q3PBdoQMpAh9iqLvHPafY6XmfaIiB1OwI3xk
twrhbm1toYsQi5MO5iusymMyePejzJzzoDOgy5P0Vfc+gqbT9spkvOP11bCpTPbKjbQgTJApezKm
N1Tygp4VHDRA57wDa8HBl49pzlEIW8GwkbJLiarOqWjjpSWFiTGRgNZlyQVHWg9Kj307YgqEO+kp
28NLGW6H0FizIWF10auzPmCPchwoN4LUhQ8z0e8p5ufnVhFzqgXRRtTE6MWeN71GdvtQ9gz0jb6z
kL8C4NBGPTwxCS63jaOPz25ggX7UAIWLYt64jLKZ8wyfJosoyi11aUMTp7OXNQ/JtAOugTGbweHD
ZJKuHsNcOwbGYG+CphF85TrzLg8kXQi3m89hAmhKq57TJB5/ujXyPzPPjBeQymCVhKou2O6mPaQA
2tGthaE56JxLEmIQow1Qfk8gSuXoPH8Go3ovaYy+kJTuhx69Y2Wo4lJ2cthNQ2ifZDnnx0GEzr4v
y+HGdG8yiqPjmJO1mszj9I5z5WikcfPcISleudVonVrTsXeWQ4Bs34/11qptc9dHQrIfbtUTWgHI
wYzWT0WAD45WG00Xic5ESxxmyaOwD5X9ONp57SN7i3dV01Fpaz3Ap9E5tylwNGR7JstHPzy1uQt2
kvXozUnbt3rOXhzdDJ9rWb21VNuPRoSvcPm+iRnLimjC/jtEYL628nujSqYTrBrHwJaKDBSNnHU3
+sou+H9S8P9CCoba+9+Dgv8NLnD2/U8yMA//AgML+Q/4vYaBCdPVTSJVuec/wcC27Sz4X2FZ/7yn
KJtr6I/8h+kIy9N129J1IaUBzZc+2FcgkPsPNNF/+b2/kYD/RzKwsyQL/EF7x/2r8xqOi0ZFOhbZ
RNz/RzADeCbZYwrbOpbKaPrKdjt5AsuMhhzC7hFiJNIlzqUyNe7I3ql9IVdiVigqcyIGrJ1YOwDh
dlOUE3Nc56eK08ehYnN7vel6ofQ5Pzkt8wM4D4CDgJTC8CPbZN2OLaOtBR+Hb/WnGrURPTAADFqw
YODCOEaS2Xoaw8cnO4j74++LvA8j7JNos3U3ro6yKpAohFaFxerr+jA2/3EzHbCGFg5Exq4wpy+I
0GghzNPi7EciTeso3R6Nouecy1i/s7SOEWgE6wQQCyu/QFAfJVa9hi3DKW0AQ475zaKXMO8iF9mD
PZvzluFC3MJOPFOLKKivOXWWMrbs7ScTWAwiDhMx5lpvSGTVYRIFpnc3KbYWOKMoLTP5IeL0pSOO
kGksXrmSXocb6eB48ks92hY7p3PYiZcmgezTRjUZamZ+0IDLL2L+dxCZ5HgG5M8bwaBj3ElvdOT2
axCy7x6n163ZH9l/ZAVTqJKsNHw3twPYg5BRYZvoryYl9oba3lfhTec4D22FkP5jIjGPkXv0zBD7
wcvpyEirZ2IqkJJVFm42eJWrCR/BrprsD0g3A05/zpQ62jyMbeE61Knqu4yzOwDANYpyfGT9QnPT
UJHlE25y0v7q1ELeLbHRCAXybA4yTJYRkdVGfR+ENiYmopUO6EBJ3ps3ejx02ALMW0aMzxqNdLxc
DLkmHCTSIKk6/jVIw/FD3XVWZcgn7QaKPYqbvyAj/07X4GnW8mcYP699GBqbEH+IZ6qzrekHb0ru
BuRUwqblGGbIbEYWohWdtEtOki5D/J+JKr47tXsOlH6jbPmiO9iARv5K24P0FaC3rnsI15U6Ap/D
vkWBq7najaNQYGlZeSybZjFUFRv8L8GqNq1tmrVncCfRumf7m5WpwBZP3EmzpoexdnN8o4ivuwTd
RQv4OHduRQMMR2cik4fxexd0JNrJOmEpdN9t3SnuUW+iVcM5Nn6AZL7HFettMvy7/gxVDE+9R13v
kUCcVbtwqWYFHxbl2EYbdnB5mcu58+sMj5IggF1YhK/9glaOFsgyHk6EThlmskgecDf58wJkHnTX
PXPg2QuqWVugze6A4KpdQM6kfID5i2iFg3iGB4j3ocWqCfw5WjDQxRUInTvmRwIjOllg0eAKIvL4
AEiHNRfNApVGKQwd2d2wOdOOUWZk6MlcACIDkVSAKLdOFYeHcKofTe8J0133K4ZfHSwga2dBWtvG
tloQ1xFWJCxr7NBTSKSW3oMolLTYTYX7NtQfCUMBN7pgsyeXxiYYbQ+etruAtSWEbd2MgA31WGlH
6NtAYj6gncQ+egTcoguiWypg3S3UbsrpaGMSh7pKyevcKRMlGXrObwKLgz9YJMXndhzslvcOCJGx
xDTCTkD7sKQBjydUVCQHCHGesjq71Y3gETBhdhDuxbKGRxLJ+QUX1Tp4yOYyNnFK6MAMI6mI98iT
37pa4qtzss+qTw6J7ppHb8GbM7FTW3BnDGyULl4LDwBOnOVMQ2jNjMPIBDxx36DS7NNiTJ9na5xP
ZsH01Iq6atdJxVSUb2bMh8CBDGAYZ9HeEeIZ1Yr1GknOI3azH0wNFt3ECRe/cISfzfgVL2h3A8a7
t8DegwX7Hi0A+BmR9KpOhmNHk59Ir0gTe1UFGBE1K7hl5zBl7i0CPI1R1mTeaggGJmjzNFgrbGsB
xFpFuMqhG8ApNNmgX9rYfYWJlWxzCkGIEHXzNM2IN+YsqH964smCN/gjn0CfhWGl3TtFQGyalT4Y
hqatYVuzblXhE6Ix9RBoJ5yj7Xevnc1Np3O4G8qLboxINJC22LAUbfPeSkyyqZYWx0bo2UvcaYzG
RH9IasyV/WiPOxcJMTkWVXsbNIQqN31tf++S4ZxO+GJwQxa0jpC+O1K9zRN2n4Hs1m2Wm4cZrT5Z
r90uTk1xcTSilEUpsC31XfIILya+zUR66xk1XStDBjBbzfysloupZ02knz9tjH5UyOeJuBuJsEjH
wTwL2vKyNqqtiJnvAKXB0DWWBjbj/raXWLgcvFcVo+D1nFtEbLYOAtwMuF7FwrmO+xlG1kDtGiB/
7FFoo3dg2Mp0kJVTB4Y8DwKoxfxmpdlJYNn+Tk5xZPHm4Td2uz+KrH+mHPwl1eBvWYZ0JzyXQEMJ
oUX3SFdYgmz+KF0EazIAExPcUmT7YaXCg96JNz3grYk2QbbA2KJwf0TteOl5dUn3Zxt7sAQhPdpi
AyR8a1XFiwdkhx4zjWfyQ4NtL+YfrkHvCAcNwG+reVdmAKA3eRls54cHSHs57/6UYF/Oo9uHdKkY
qtL95RhWSPMYXxBrss7r0PPRpiZ3IDbVbjDHiHQ4pzoMSUImizNPD6GpTQ+B7GEtOuxs8KepnRFT
xhuG2fwvsT62/l8iuLC4CERUtsFHJaW1ZFT8+XFpQV+CmB4+PEbldOSLQx5692AfcSsQH7GGsEbF
x2e9Eh0d1Epp93NZPpFUfadB85tbbBNKgngABEViDRtXkWMw6hJf9gZwWAjYvdfWvgQ/vY3SYTtM
2zDvfMMx0svSoHXHMvDzesBQvHAtnMLECd388LzuZFqMR62MFjxg8349kDBnwiMduuRhKkfia/Tv
nGzIoaub53SkROjn+NGEHC/DMxswYlLM6UdpogVwECCOYXSnsF35Xa8++nWYVZiq6kXZS9+Mwk7b
NpwsHKLUt6WIzu5o3tLzNw8Nzg5dYNEmMoBYHfXZo2o79nX9XAJJxHWoeP8Q7rZ9AzqEzZ7n1vfw
IL9VAzUEPO2fkw2UNihTvwn1u2hAWJ9mzYZBPsi9PjojTacX29LILpPqrex/kcvcENSn1f6Q3mFJ
fXALpJikTSYGrSfL+rR65lJJZTyr0QvoluUPSR8Td2n+EOVr6flMxiIgGOPJzGR8W9ptRrCMO22G
oMCwlpgJU8KxyLewmwg3ixTt1zbouHG5GHtBnqLGrGLI6n/e8fWYhXHIU2Q312eYwHtSOvdAvel1
dbteF9mCUoJGJWBUIM6ukVbXy1PCCyr3U1t+XF/g+qa+3sRyJzTQ4pwUlz/ex9dVO8zA8bQT1EAe
9vVyFam+60lD2Ht9lq/XAFdabREam19/xe+nvj7Gsyz6JuRclNc/9PqGvq56ClWUjsXr92/YSJj9
AanbOtGzZfhUoyKA71vWTkkPRZW319u/fmy7xyzsa7iw3Hm9/fqI64+5kHexR/H4+/G/H9Z5+e3k
hOHxetP1Yg4dqFPC0E6TKBsSo8WbMHK51jtGOS3DwnVUI1rJvXOgkYmh+p7WzxD/bA26yaXhYdS0
zvGEKOkxtFp9Y8zF1g66ctVhQpxgVaMeKQyWJbWfYehhexxolFpHKAwx+FK5X/RaDRVzWBkPWgeX
3sXcuGrmKVmnrnjNR8mkD2Xu1mPO26YUOcUSxBwRnGbGTzDwsCUYJ0uGkvl4Me6oQPcWjVG+lAh3
IcFmu3IYmnUWNt9TLd8nNTmdrRZIP/GUQ9oJT1DIQ1mh3DayttwGI36IFHez1XzLkuHZkjlMG7I7
5ra+oUH1K29Q0zXfOtr620xeUmrpDfMVtXbjbD5XnXzJFmcu3pgePeku0JPFEop4P2ty39XEpsii
/q5FkxOzhwFD7rR7uKQfXcOONHFInwjuolDc6yYCnrC2wJ8O7gjHQ/sFmWHyUM1ARqcqNUukZQbC
AxHnOMvzyq/GYGmFKeWjnaA/iYkmgoprRkF+41bLaSHXkFDmb05TpJQXs0RhyynECdLpThuQMctm
LazqNcahf5qZpfYD5PZBvFpFcaZRiCAMoVVTjM9ozc99zlRR6vI1zinYHXD2RO9kbMhaFGh5Gb6X
teQjFhkstAItJdQFsE0DIA2SfcUQblHfB9tZMXW0zA8dgeIQ8YXyhO9Kh16bXX3UKQHznQARViUF
Wi/3Ebq58RjXzzCy87c2URjCCAAijpfDg95gHgC5cZqeibMDIb0JXReLBUbMwtMe7LAq3uyygygw
YSBq+kH6dkimCs0ptbJyMzwCApv8/NzNy1kyQHsHHTslmrgz1vFkMIIOerBeEV8TOb2g4eBf5uW/
ZtE1eAyDQ4MPRZjMrbquCU8mZ20zRmtDvtxTxU6UdmkWjs6zIXP4ZQzCx7zt3lQGICPUnhxzAlBA
w9nPOwXgyJh+Vq3S+cIhRptm4FN4DvGSW+eqZZidTrF1sTU6fqXki0aT4rkeNklJ474qkJqlBhNO
vY7fWOrMbavCB4YjFqA073UOxCXUdYrRFI99UafFlthR5uN9DiGx1kHNhAnjnzVriY7WP9r2OqKJ
3kxhL7OUxuV4hx7vfTDc4uLiUi4ApTriUtXoZcgTpcPbgHDKtJNVXpDQpgccyNSeabhJoYn45cBU
V4QHCUaAynPsVmMrmWuOxb0KEZCE1brU2GT2WffBNokI4qgcd3ogGds0KBRSXNfbiM2J3s+PJW6h
qA9ywhB0lMZ539Gmha0aWkztER99hqNJSVbGgDOpwiENxMdp5ktKsAVzhqT6JRs+m5E8+UmdqxFp
d6i534NJ3Aglh73KS0wyi7U6RXRIxEG6CSQC3KoNjlnmFkerweJ5vXa9aC1h4rTbG6MzkJakOYsB
8zWr7TcbBj6hrnOwy8f2uLAVM85eqjyKpWukldhKvXmxlUaLw/Tr/uvV613XR16vXR/+9cjrz78f
83Xj9f7fDwfmzgv9fo6vXw/Hj2ay8XppNa6s5aJ3DTTNVxjh11WinP9y1/VRZsLYiMHwf/7C/3Br
kY+4V/7+gP/b7/7xOnmIobFvwQAauOfcGEWzziF07DtB+XL9uZpBlHzdP15vvT709+O/7v/7Q38/
1X//8Os915f7+7P9y5//ePXrs/+rX/99m2phm5EDtk1cNKrRcoETypk3TDf/ctVoWw2K1HIr+L3F
NTrb7qGp/c4Ym6PSovZ4vdbXFunp1wsrLvX19er1xuvdBtGjGB/++jsU4jzy94Ouv1Ndb7xe/f3E
12t/v/uP5/zjNf7lC19vdMjjoC+qCKnb/H6712t/v/HrqRUZYY23RSpMzlb+2NPbXhul8+pMBCvB
hwEmnTYPiu2Tr0sSlE1su7ESN70LHwXWsXnOBmyYnnbKyPfGxQ6ky8HPUeIlb3RQUO2PrKIZ40Bn
X4+5s4ka/aNT2MFtunzGzHYoccDOhf17PhvP2Apv7bFBJNER9liCY2Wyb+5mJ2jRXWp+RAm9y8K7
tMTETSsACWoDrEyQ+Ebz4clN5M6G/WObMVPqzuCb2TrNku7yy2hFe+y1iNRu9GAdchXcqFvdobjI
arhtsUvMpIGomDHzyVwyNvqQ0+awNCSNoHwPHNRSATNisP1sYWIorPbELNw2U/AYigpda2nqLM2W
NsrwX4Wd33UDYS/hyLitBhfi/kDVwQnWga0/IA4CcvdrYK5YliZeB6s+xON308Z8NYX2tIMAkPp6
58V0iUWzltk+qDGceS4CdXq5+8nNvs1GceJpC5OIIpQJY3gvY+szBYmRsXz77Yj4XpkvTKeRoAHx
2IRVoCDTRbXvdv0F7MW0JRqW7Ax8K33JKtU5xs9Sn2/SZhlE6z/K1vO2gef9NL3+RxcFdyZNO4E/
1IzQTmqRTVwMkuB1zt6skx03WV2+i3VoYQG5ZIkBVKyOE3yS0fBuo+bHWeZIZIgsYZY+HMA6okrv
dGvdG4jdrZJcG+T2nu7IA3zou46yaYdOKWd30DbQQNwYK+CwH0vRnZqw0XcpGw3hQvovZt1C/u2P
Qrd3VJS3PNbcORmKrbZN1nJktKq8LEBi1EMtmMKclacxNzR2kQun+IeaChFJa4bZjvklgmSMdlaf
V7uMj1GQTIH4knZxPhh7w0POWd3EfY6xd6Fgo6Qnm5ls5TakYxKoiaLURiFs51iQE5F+ImV1V9CF
oTM5tHIoJ1czS3mcfuv7MqAzrk/b1MQI52QAhOLuWZW4Htss2FZZixpkVnjBI3Tb2XSf5pjJgJDb
mymO3hM5fsxRf9IS7c7JHXVTIJ9xqyWiAm3dNm67+5kgLf52YFOVqCxKZu6cO7T4sOsJrEjye4kK
FH7eOftkUBnjv9K9lQF4HaT0Z1laP6vGNvdRG15C23pY1DtIM0cNipOE/ZrTw5ZpdJstVHADhLRl
TUxB9W6nR06wTpyGJmqKYcJD3+ZdhCOrjSOqzQgzZSMgMTMxYQWC2BMjoZY6gg5zmncKd/admLpL
HyA7MjT7Aph8vEBwowQ+Y9yo1q4NRFrTW305IN4GAfOqt08lwoQ1387GxyfJwUbJvVjtwWX0AKOS
JcHModrbWAP8HAshqd9FeAWs1MOWS5eGEkT4UD4+7AykG/Tpx4GRvcQ9vKLHZAAoKF+jLDrF5lvP
7sRnQ18Sf7l4UNhSzE5GKRaiZMULfTDqS1BbiW/MiMYtgiFdXQ3Y2txuh/Nn4kPmrOplBa/a0c0H
PxXwFR28ZG+b8K+7OuC8MweHiXyoQTCJEVUjt5pOJZVS+Zof5E2QdLU8C+QNHR8/Ry4ouMUDuAz3
Ej7PVtLDA3UQ6TjrGtLWGxRRlrzPgyS4tRbZT1p4ta9rI8mcmRhuUF2uu9o9itybNoVVT4Q0R82m
SaJwVVXdzYhsbQvUBbA0FPC+jtFk4f7aULQzN4K5OZroYNoSzRX64YmMxHmXOO60RyRO/wunxyFF
hTYPCFSHUIOsKXsYJUwFV+RVcSKepVobR10fdFj6i0d1PAV2kOwqInIXosw3MLoZx5KCBfAAoDnZ
UWMPfqCxrzM7nUG9TfMtmDrnGBNqhuzO8RGpW+tc27OMvasp7O/cLH5TBTvHqlvMslBIl2bQeonq
fNRTxi6l7Op9MqGgD4M0R+kDALYoRQCYj52QieOARlXy0VUlyZvwJ/s8Ki8UhMPRSomoS2f+kW7o
PerCemt1JLpQ6FNrzHeodAjQe51n+Wjo9iGmisQcKo21qOr81Sk/E12tyXTJnjoRPNR2p62ssNYI
YsX2YtikRQxdmpy9HOnKWG3L1Fj0KCAS0Tcj3y1VFmzCTmfRmJFE5XiZewtDW0ogQddBO+tj5rji
eQ5hVQWqBcyO/no3pLyLmmMg0EImwYoM8rwlThVG4jZkWOOPTpucctv9DGJj2rtI5VCHhr5dQx2b
nRYyVgnerJfFTuYdMKcMglv4rIelPGZTeBMIr9ip5YRfGO5T0SJ5s6WN2zCD+K17DL+sElA8C/he
JJywKk2QVknHUpXaEb0GzRQSFMCWMUQMDfmgxfmJ3BpwP3DufIcY7pUH2SOFQE/5KqlqIvMBcQxK
PeYLhtUo6M/NuImFftEayJmtukHzEu7Y+L9FMOJuZmdFBJw6EikN7Cgfp9fhm9awjrU57gEaK0Q7
RdXOGIMPsCGHQWbhaVh4XbjCN3WoOD2nebAmk1ZfW1p630fRJbV+wtRz/D4FatEa1rfSgNCrF4F9
iKp6Ezg08Is8wBEN7HRBD/Q1Q82SgAOsiRxhNdnfN4VtiFV+oAtXXzRJuG4xEETSZLZPAzY/ySwb
DoqGKkR8a5uTeDvUhNj11o3Z2wnWVfKwcqMgr0Iz9nzkwTYVDSJay0Vg7T7iacbLjPwo51wIysKg
68YsNmJvNnnNfLJr7xM58krlorxrTCPaDBpq0BoToT1Z7gEK3DOYPEYhumD/r1xyZCwYlNAXq+1Q
pjsb+ymtynHLoJdcnCSCPDmTlpo2QD96+21knH1TtvXTnA6hr1npD5qZbwPDnKaoC9+sgzu9gkxv
lg5ZaVlOZmBRsqS3Qb7OGu/IoLjdTRjYNr26VwluN5Su/XoBHLKed1stqT/Bn2jk22FbiAdq3g4K
dt/QJehKm7xcxskBkYne8IJ2u/XNmLzfsBQPDkbEoq8FbHSVQJSHDBc0kbbqquwSD6LHpwJrbUBj
rc/OixPw7bG6Ec9l0Tz36MZXhkZA22hkt73Ab60PGUTcsluEXli1oDbwlvQnD4Ofb8RmvW8lI6eR
+spwPgFjsqwMQ4FZVOGCTYGMmjZpBYZwXw2dK5hqUSOmmdpQlXqrZNT2TT3dSfpC9MBpX0WIMdY0
cLFH5HQ7osnZm17O/j2VeyDejw0GAzQO767FX1DMBBTGDuEESbVhrSYVr9jEGBM3tm2FJN5hAkrC
7eIZ8FUQf9O1WycCzhpJ7UfmuGSpBOx1liYJu/IJ1emoYoxS/LMzd6xgf9xLu4zXSJNJv0Vt5pte
iLm7KUCTG49QlnoSdeaVgwZijUy226BNHcE0D++lmRKi5ApFadz46TEGoraOaOCRY0CGxkg626rz
TEIk0f4OZG9QwkcC7YMtT6EsNey+yI1pLa2SYrrjdFyf+kVHUJhYfoZmiiCHTMAA3jn8ev5bmHI8
cB/Mi9W8nb2RarZWn2NKnZNOmOxtwyYhkdnbBqfd0Qvf43J4NAky4ihwj/FMvg1K3K2N5A533bNL
kFZAvGjI/nNri4FlQ3Yr2vd+UeYSO1OUMfs3UNAb1YVFB0jgwqEsKkoNNhOrrKpPkhSbVVkPry7f
QWV0NAWXE+jYVRcI5/dpyiBO6s6j5rU3RGLdMFrGlqvGXT8bFr1OVJksET6GmaUT6jzDtfxF9ocf
h1iyUzueKFXRWNvjmo41S6eONhCMCTs5uwRFUX6HXgJV2gDjbvO3rT0jfyCy6TKJ5qFVgK17vJrH
Gn2ewAyGmDbbZiEiExPYCAXirwWvVjrMm8SLbQ1y03clbrXGXo+m8y2I8g+ILbu4r4AEzdYG3tH3
0HXuwJSYa2BmNCSXMfMbFKvQF2b8s4Rsb7ZSQfKeku2Q9Ts7bOdNNt6GavqsBeNuy0EZZxsvgdV+
oxwvBHWjcuAP6m4NuIMJmi/HdaL6lF42PW5Y0C+lV9Qc5QS/eQATXO1ewwOxbZEsNZjzDTTFRY3x
kHb8Oe6oDadeERrcmalv3CSUQBw7yFxwUzYENBM6OYf38YgvCq3qVjql8MNg2GJ1z4/j1N0XWf+K
2WBYuRbJdm4GRMwkZ48mXmNMjIM875vHiACNufULVRMS/RxJMdugopPvphy/OURF1TU1QXPXZRKL
c1ws2W/z2dBA7CbDcIGsiHu3NqujW7FNcbCD2vfkCaE3tVz6+xYSLOIDUtcBLwnvmd/ej43rbGPY
p72Erq6KfNgbE/KUVGvaLcCxDJA/GvaELApn2hsVOI4Iy4o3Hon6OagRXqgBSWpjlyMcI0JjtA9D
aOMZMh3J6vNx9EK5qdv+B5vVH2NsajsBqAL6tncHToa5wRyCHNSPXYS+KZKMMersUGb9z1Y19bbR
8NU1A0S5YmbpiZIIVDbq7NzTt72H9UwWAMV0u33uCE1hFuZAg062Y6C/thGRGZ5mYlRAIcKMC/VV
0LXnBJXqSlj3U14rH01nwPLMsQ6yatHaVHsx5B2nzCneRwbuABdnC2UplmZgtI7LKknApsNejrFn
4RQ3TBwsP6ceXodWs62w+8W1nDadpgOgZQVbjbYtdhb2Asga66xNc9+KjKdOOvqOhJu3Impj37H2
2qCd8VB/Ig/6sBzsB4NWPFRLD3MYSLK3t4aWlFtDkezohFRPve6JVZt4MDTIZiEqmSD3+TMCu9SC
afFjDWof/BUgNBw3q38n6ryW41ayJfpFiIA3r+0dyWbTii8IiQYeKBQKpvD1d4EzMfdhGJJG1JG6
G8CunZkrJ4Hxz1K4dualQkYEaKeQYcHIRgzh/Rvraz7ZIXAzkMnLkjugz6i3YYgAJ512WrnvTc6K
mdXBT0WDoAgMnxsqJTleNqxxnnCyVnRxLE+WfgaljXR0agQZPLpU+oWRf/Hm9Jjr3tgMuToXNulx
jv0shGrKL9E0wG8i5DQl5IWYOnm1+PycJryATB+2Uxch7+M530KoIbPHvqIO5z+JmTuHaUnARGSi
HHt4mYv6Wjfzh+0z17RLdCb5YREsL5oowtr1FonaitZpzyfWhjtP7QLKMOVNh8Ycy1ULfNpDzt8A
/gv2pYem1Y0wEpzy2W3Kc085z9oJwBIk5nvS3CRQ2H3GEoe5zfkKcHBxtGeV2EItI7v/mVUcYrSd
PnLP7LaT0d8zCISc7KYP2TuASyfzrUjE36m44U+7z3TzOdO5tCqGgPyCNl8tfyh2RhU8STgtCF8D
ZqlsaO4Jh6xC3CPboajAWUu4RtPRfZ1EAc1mCDeTZuc5D/si0wr1PwOy1iJqy7+eNdobB5rvmgpC
nO5CPVZLerzigOU78V/0Hghbwn4KuuMAlL4axXGqSpIC5j14osX9CS3VzihiwxUxeDPul6p4kLWP
oyRuoSgD0aFYo+AJQo44Hd7J3PGazfDL3Trk7ViG95wrsPZVtRqc4IttxhaJglOh7Z0CUutTM1+r
UX3mZn8wgvaoLdw5UUZspyFKTiQcgueSbYiyfVXJnWPFD6HvhxtV2p/o+GKtmx/t+/NuGJpLrLma
R8T7XV62dxBSrcSn2d4Vr7LL8HYEdykHXrqu37PWgk0KHK5VS8d2Fm7NUO44G7V58xjE85udcMiW
7HTG0ehPsyAINmzn2t5Ly3seXRwXbg+2kJzxAc/QqsZ5vjYxIa2zcX4yE7FjusZm1No0M00/LlCN
ncFduZqNZpdM3Sdt6W8OyIhVpZjoAiLtK7v2cQCyhSJTuco10OUwsV6aOTIp/+YLmQvrPz9ifWee
0j56skKHnswkIu8TUslzyC0Gj8kISYmRMxKqkAeWAAe4tu0pTVH2iVdyyCXOyMF3+UVeG7at/hig
TWCgp5OT3ICHsnVo8vEYclHgiKvCeUtoik9Z0lJQV84Tros2oM5zDtc6j+5RCMnGGalFuWWNKNf6
+1/kpxMh0EjT4xMoRr1UkeOuzaNFV/n9v/xfGijO+7OMg3TfeEY/r6WNtPMLC62MeSsL6iCmhnxS
7Bfc2NOC97WZDv6isvtpLHYdGKWc1/ZQt2jQuUwubWNTRMnfcUCOz7IAKUlQfkaCk4bcXarcnGEz
K1btaDdbEdO4VDLsMiWQv85ayLcs/3Cb1OyEapA5pvS7o9nrl8Tv56s/Yy9UF6WFvyGjQq+dm5xo
rlmWcCxFCYIYLfYkuzZAi2i2xO4Et9c2aNlOfSfkiU1RbDOWZLWDcjgB6+tPOIF9lmpE4m2zvzDa
IvpNitWhZPdjUHizsjLxJ7EnLgsr7PEIeABjLKDOGMSwLTRUbTgFuvnK7zQIVAURSZlgwc0S204Y
0S2hn8tweM9yHjNJnm9CaeabLKdBjWJpEk8MClZovcytvQlqOOu99R6O0MkpUVK8BXtvouN7+bN/
v4TcsP/73/r9ORMFWdBx3Cdj5+37RSf5/ZLErWRtJ05Tgk2CTrxFwSDpuVaN+8WJ7P73139/a7d8
kx1lGegGlFo7mM7kdCrMu1a0rQ/DoqnhDAAM9r8f/f5aZXnHdrKDfejSmedngANZcP43mRob5n9/
9PtrnlCkWIQXAAkk7G5mkOjLEV8uxJMG3+8myt2/HdCmiauCYvcZcFTQNps5a6EguoSVVP+PpAaJ
YepETomyXJp1vHgfjiAHKnjZgxjruymMuDWWWIPzznyiHQkEWoRvI2/4Qz155pnCXZ+4z9rO6Kwb
q3+mtL8pckjJR57Z0VJ3QvECyWOi7Un6wQv40qUa/qBcZIiEPUjw7SXYaij5fYVG97RuUuPJne8r
6VzHfmbHkr7ac/NgRcOTkv7FMesvHHx8M3R3BmF8tpw9KIrbUKiLRCgOAVwedmzTUwFeMJUjflc+
dVEz/YlmP9ou6X8mOOuhJYZdZnPBBYvobBAMDSJ5FdRNDUXKyRX/2dx7tz7JnlNVbqaABhIW01vF
NmFPHp86uW7r1aSDWGLeOnO4LqGitBvOY9zaa8XLBpIbKFZ6L0e7he8t3H1Qtz9W79yHXQYBEGRJ
VKV3hVUyQhAdXmU6+Rp7GkMGaGGzJd9BUlJNl59MYRyiqUXtj/CWzOCEjHbHLPan62MsKzA4Tr9f
UsA+R8e1brSXPqSHSi7u0tj/bMwhgZ45fhcitNc05T1T2/k5Ot5Tjf9jTZ+htUuDa+IVXzPyGukw
5wDPmgxD/W4Ny0nKCOyVhQMNPnN4l+YAOMYxXNOHvOlw4CmjfVJu9TAXqbHxIMGRRqrZX/f9TvoJ
a+rJWzth9eDZw5Mx2nfL/2aneJGu/ardnwrd+SDqdC/wXLNoBj84kN4mrLB0DbocaELSVVM/PtIi
QAjXiQxwumpfhhBWY0VQMe9AmhbeHS8WQxg+Am7iJuW6rIJSTmdu4e50rc6RMUUHoYM/bLdiKTAk
y9q4dgU1ZEzG6O61xOw067GgYm7AYpo9DOY0HUFPQq5PE7CKBcxsl09LFdgXh2RuNNQ3FaRUPMyH
QbBng4fULUijtZ5o3+XSYRoEYlKvZInB3Q4GBsQFOO3UNUiF5af/+TUcdub29xezkj2m1frfSQtQ
ze6ezJhaEtEzRwbUxLomGNSIqGiNtWg/9c4lb6t9C9K6bwJams1DBcMOmF0uSHoAd1TJaa6B8kkB
QDplmG6r/O8sgb+3YfuaC7woBSn3XVhaJ1dmT3DPbgTJV57frbultd4u0880DYFSJJLV0bRJPfYn
UOOvWZDeiYVFoBmi0nr4Evj48ZmapNWgXSdtfpcE0Y9H/TIApeyJiiuoJ8YXvnz+cp77FprdZvSp
zMT256+A4m2gTEKxotDlQPPTxSt1Bl6K/cscuhalk3CngNZQUg1S8dK7LQZXGOlc14QOwLohgtXx
umoCgm/DTKfZoP8Qvh1eYBttKhbp27JCxdKaZcv/P7ZCVZGDI0RM59Di04VHsO45g61BBjMlDJve
S+3HYYk1V5H3wuKwR0JRA1yT6R/+Jfqd0xowJRiAJEUvwSu6E02b7blP7Z2ivKe5ZjhqG1qIrJPd
YLK+Q4C1uDlw14wIUzB9en6zzWOLREKsrqmbG8fRARSJ7fjOBsFXY7jkeoRpUiPIXvoA2Yzg3SnX
2dljw28w6xyt4sShxzzaAtoIu6d5U4pooB+p9UH6DY/s76P9bFnfQNH7U5CTt8bYx1PAQxqte+o3
LICGk0m9Qis5k5kmjiUVEYMRTBJKN3pVeuG3ECHKZ18SfEcgrKSVrzle/fGDYdf45HLSsQof09nd
S4ectwO55wjx+p+KxIsB0xphiKnNAfcxHpnVLinQUrMDgaq1eLEy5oUsNb8mihBmHl/qSRb2Ff/N
aRKcCWcu+tBEjOh0/z6YnJXHE44QMrr3XBnAqfvi6AMi6TnfjEB60mD+rr3xSfrcsFvY7qx8v6rh
D6033/5ovKYOvduAwFmAVF+xlxwjiha38Vx9VFs9m49lEr1WLVJohDLi1n/tisqoZmRnE5J2KrJv
3wlOZkb1ZgTjNo7vtaSdN5REIdN6DewTfK1fHYaKSmGXBUmNQgVkyrlkqjmCQl3Llj8PUwAU6lXV
mbDnvfxfbdQP3BqafH4iu3mHWAJsejn6BP9cDHBmYuxBwEEAo4HAdy85nUqESRK2DvRk4sEnN5N+
uYnzr6koaW4gwRmDdqkW7HZtDwSgzwIfaXwnWo9OmES/dT5XTDw+5dH43kifLdOwY//DET56RI+B
rwoOvvHUw4BTgt496Edl9Bq5MHCibscTdRs18aPpFzcOUJL9CsulEhk+aE5TYNPCEhvRWlOoQW72
WbKqiOyLDD/idnrkxlXa/LXJlazYTZHcs5lhpdfRufE4oqJtgwrg9kDV0JJEJ3bknhQFjG7f7p25
Pc2o4SQK6n+5X774bXRx7fQJaYiX9Y759GEuvfMw5sz/A4xTf1X5NYNMgOnCreYnpwacbIUlLr/u
XE/9LvOcv1XB7NL3Sm2HMOIbEbUNXAP8hZiVW47clcAFt6Sw2gnRUqE1I25k5q5oomNk+btCWWod
9XpcBzKhOHVG43QHFAKi536OA7jw8haBYeID69XvowdnZPhoM/60pqEQskoRxHL5LyjMYN01ybYy
je/BgTfXlHyiCBtd67D41+zj5U/sXU4CUbBytIM/sPYXIwfw/qZ50HCKueTYu9AKH0uPd75XH9mY
8zyFF+fa/bsq/M96qv0tGB4wAopraZIZrTySrVYZpCetnX2Zq3bvdYJRqiBUMKa3GlxuKS2cFzr8
FAUC8UiuAYvgRyZwXqYxZ8mCNZZufIyr4pJgC9wVS8MOeuMaON4SSsJ0kwQ/Bdy42ux3kRoeMrZQ
bUd1QYo4Rr4cHkvTx3vDnT5cbLQngn6HZnLPNWvTFZGnHIo7XuN4mj6JETzE49GOgycd1F+9TV2s
qap3NSEGcXWvpN2TgEzJTYILW0ryrrQXAdEvNpmkWtEyYGTn1nywmGLTeWkGy3mWm0a6KYidEYJ6
iWyWpHrwDwn7tlU24dXkeTJz1f3JTPm+vEmAyut1aCM/RO620l6znUO6TMBPWn+8jjcrJ9pjWK+B
a32OSLRjRqiPAxkgnpJYQFiencrA2DCN7cmiCer3tiJztH9VxG9sAfuNYbb/ktr7nu3P3Eh+eHb/
hdWTQ4FaWTp/4FN9SSsublBFt7C8+rAjaCvsDGRSMjh+cvIT+8f0Hj2qadlvg8iKr9Ec3HI0Xjwx
xqPZACGO6mkXF+3BsPNr1ekH167BTUksEWx3WlQqNA32XrhYYI4PycGyrR3tic+hMPZlZwAHnGjz
ixBne/821bTM2uFKx3DdMU7tQYm9N3PxoaP0C02dFUF06QSpo3/kc9Xafx2WAwe9Uf49TYmoQQOH
wjpneikZPuFqt0yeiLDGIbZaeNymdnfmGN+DssVe6aJqETgiDcsuejco7kS1Apsq4T+NypkvYbJM
debBrPJXwxHuuYjNPck+3p6WG0/QxE9FWj2oDC8Z6gPUQChzq9DCTzJbLmDtIUGtEHA0bYBXFHGB
By6NS+GAiVUPiiKO5XjjT0TRxLNBIm5N0Ty1DkrvJ5QSP80BGS19ZZlMn3PbPMlC3ntqeCSasZc9
dWijBUY/xbdFViei2OYwjNXzDMhpFQzVD3uEV8BaP4w83yK1+Zi4019tBNux4jXMGM18gIVg4RCB
plRgz+DOUGn+mtGCZZfFdI71h879j8xv38dKfgwjUNMJkMeqWNgBqRMccgAMVJ7e0jz4LtM03ykU
c/ZVHw7OkpVWzQusyno1QG9AVd+x9TmkPn86JobbNALMaN8C6jx7AwUrZ30ahepUNnyHY/bMeF/Z
MMW7oJJnIfObkuXJhYUXNEhUw1KQ3gtxoywUxKtjcVSod4Di5TaO63+QTfeMeN02b+0r0IhyRdru
ueE83nqU2mRx8TIa9cEq9QeX6HAgSaW1+Shr0Lm9EX1GGXJZ0JN0me9Lh7+xqFV8MBK1W9zcQYrZ
L9/5rnioQ5jXdHm7boMhwiVGsyOodLC6EQeDxQbFi+NPi5tfZ9KHPMdE1kjhdayF7CYhzZFPUF3y
l7Lg9eps8aCrjBrJ8VqV/Smp9Tuxxi1bRrZZQfYycKND2R7vTRY2y2tFr/wFR8g3/RqY+88pgdMN
c5u7qoo9PbcjVHtGial9sQtS222v9z2GQJoNyy8bcRqfgDg4xJrdLnoH6/QRJtU/z7IewLocq5SU
88RSaMaXrvx0v7yUltRPOum6bUh9xyT6jXIXIUInL27Ew5MhtInivWz517DoPjuYuNi4vaK2d3j4
sGMnzcs8goPvcePxzu06Np0Njr0WCddKGFdInztD8Ch856QcxQptXIvW3pl4A+JJXXL2z2uAFU+/
V+Ew82m3c7b+pv2mMFwWfXceG3rrPOu9jUrjQWKabI2RO53/OKfpS5dHIOrR/+TA5gjAMHW0mjtr
owpS3CzKurrcejMig/b0D+GPs841jGvw6VjdJmxZBM2nuic53n7IzoNiGo10f3n384TNpJuMPwAt
sGZ5FMckhUloLNAs/FsNQXXWpy4PO7yQ1s9cS7Hm3ERntXDE+fdLVvdsRXq2WLiIKFJTNWq3jRCh
phAXfhNSFKgpYs9bUcP/s++xgNZ7Bd/o7A9WdhZDnJ3bir44nH8kCI32xMzFh+f3h78bKNJXKwZp
0mC+661Vl58cloy0Rqr6WNqteYi9LLl4Cq5+4vOjAUIzTYDiyBBp7D09HZ3a5D4VtVF0YuD0uLrZ
mszck4/s0Ik6BXhZfrdkissb+Ysvvz+lbBDNZ4wzKJJ5iHXRD04EbnhGj3m90f9rQcqHeMJtN6O6
L79m/5Yk/f7w9/e4uRPQbM1AxwyyNqd6+WD11dZYnM+/X0RFXGUVL07w35/T9uXTrHsuc2c600qP
EqM4RHUBHWNDVJyzNOfx8ftDVZU3Hs+kAT1c/Hh/MO//buESKnXLqrrmMUGj0A7vmCfl5G60HTjE
2gZxi2z45FNqbAOV/K2CKr7//SJA00Eu8Np9rMfXBeMoJ5OXCkMZgWj35kjkjL4/UsPdnLlIGW5l
WJ9/f8o8eUm70j52ajTO0qBvKoFyFIFiXc+ezoHeR95lsnz8h628BPN4FUr900jzdtg3J7JL+VMq
qEu2qQgvIEfvcDMvzHH5VfUUi7qYBqO/uDg7rIrIR4AB9qYyo1OwvLulaTzrjJvEaBILc6na65dP
ud7RnFT/yZ1qj/Um+IhSQeOKCj+dcEpxRwYspVxqCOpm1w7tJhYEtARqGzQiO+FMErxa1mziEuQU
H0BY5SinvG1Ww5YNuuA+bJ11mxThVsva3fWC99eeFs2sNMVpnCNmod8f+l64ADNKGPcxpPH//RZr
+X0B/p7VyEDO1Tl/mpGijXv6SOKKHFkXWhhXxoPqhXXXdHgY0l4629+3OZ4pUM2WEjOnKSJw3j7R
/TY56gnFN/cxh4kYJwsQKDBq4lols2RzwuaYXZiPUXFrtLwGAdGe3di1OPczucxPxUkucDMbHgQp
6Xdv6McDtLjPBKBSqkFgeyHeD6Ixy9Gj4BnblVuktfHe0g8ArqLnWA64GYI8OiWMl9kYc3DOsxsZ
z21aRnrvZ3QBBHUN1Iz8HD2pwYoGSza5df4zh9nByVqoVkF4x1tuHmounHRhDzp2SdXh5EHZZM49
kQINIpcXRfICBNgRyT+d2ZWNWHc46I0m9V6liBkd/fgyJpBXIehRf2KDXu/Dyt0MNjs1izu4iOcF
RO1QO96oVdvO3alL9EVyaD4aiQ30GhVlnv2AJGnyFhRN/Dbq5t20EbISpRXRJmM+II23GGHITyY5
tVFjuKfGw3kqFBa2igFghZHyEPBqP3oVbgGzba9GPP0R+dtYtc1pbL3okUjaVwTm8mQwyTSCwyaG
XjFMzaOVsAtoaXHd4900Tx7bBtNnMVtNItp6Bos+pFi5MyOqMDKne2BdfBdiN+A+Ph3kaGFydk2M
YmQy9o6dvU1Z/Qjt/WMJaWcTIqCTQ+XCOXpjJDfWIBS8nTmpYT8Kf1pZGMqj5GhVxb+es/lm8k1i
i2pJ3QtP3GUG2HPNFvAwJ6iEseQo187Zh1NNtzn23LtejSElL3yTrqrg7AZWten1V5C67VufmfOx
a+G8FniXiK6pF84q9tkOsZqwg1MvEQ9ocA3POrQ/5AK+wLyoblXE73bd+blavuDLO9p+E7MsnMD7
gmp8xW92aRpCl4nT3jnhaJyQmukFqCUYYkmvMiufK/SW+Bb5Vxf/+HmitW5VjoC+PQgeWGIxOWvl
G3ukGW41jv5XzPhRRRX7+84lXTmK6T30Y5LmfGrw4dMjSX6YFqqQlS8VK58AoEHF7GWVWj9u171T
jMZ3GD5VsiwBLmwRtpPdqQPlP0jEAsvNyAf3uXLceyAk4ZFDKyT7eiVMx/1UufOpkXrIGUyArebu
QkXsU0uT9bnnxI6bFr5bYb9yDknWXW2PezfK9SP5kDeaGICK6Mbj3uuzwtJJsfWofAYdEea3iBHp
l1DAs/I9qsimFj6nxKCDZDcbj02LUpzoQnF7RPSJlXsxU6wAUReZz+iJXzZWXz4nZCkzuORUsvyB
mX0hHtfdTdmp0oXD4tOQ5xa3t6y8+DE2rPnc+dwl5uFZhZN+n7vobhRVfuZOQQkdJbiRD39hMtvu
avmcGTzpulujztBuTWm+NiaMZGHSs13OTKcWVjLOH2xpZpx+jI3ZPWYAYMWOcymbxUKUpqdeDjdc
XN99l8tLE5KOM2oNUvZMuJ3SMtrVgYGG8HPcriYNrI2nrJ4f4oBrS1vpjbM1JZ2xS8qU2qAtz9IG
LGGYHd0lJhG2MriYHZdEU3DIahs+5+Pgf3oaePtAwtKZNNQ+IsfXsBs4NilS6TL+MIRNnVqCmbKw
0UwckxVBGuEHaVlmGnrJzVfYPPEaoK+DVdO58yAn0A+1bbb7SEQHVPri1faDj1xyUJ4yUNFol/yd
6Yc2BpdawOwrT+CADN0np41kS/Nks0uTt7yRkI9UhnhTVsVzO+dn0uZsKIJguG95ew6cD809Sge0
SXSA+8I7zmETv9a+zzM2wfjrUkj31vSI5K3TUejHLhdho5hubpbILQfgfGNgBqPf2XjTPRsq/Myo
Y5TRlarMiChj00/552xE72JLE/2FdoZ1XfUxEEaH0CxHqoeo8S8VjQZrww5sMlaTfQklWX4VEl0J
U/LyyksoeJU4740QQccLlm6tjn86IQOoOOVX5gXm2fZcZyfH/gsEWHYvaaC691iIpKNkRk30PQ5H
fxdwtIT0ONGUByawr5yAbcCEBAKgAi+42uazzzPFvCsaIzklXhKthNVQy+0ZEC8AXQyGCi8+lsUV
UPlqK8zq0pGPYX3tZAcl8mgbLJs7iX9oXeSMxs6Yb63M67fdMFpX2KaGVcvN7xep7QfTpK/CxHE9
LsR6br7hZy96681Pag5KIVgRr//scn0qZ6RC1al0q2vqAtbUO1q9/0VNxl0s8w3xiOry+/7aZkRp
J3WhzAEu+9qRPVcAsUuzMd/wIedS8l4x9bzI5I8XhOm2ItMBeNF4q+rY2Mddts8aB9d5Iii9ic1h
h42t2DCDONugjP+13XMCpOaA6Zh/FDyfTWu5PyZ7nJNjA7fHhOvoDzE5O4J+d93gpRe71d226gWX
oQm5eQZfJuniKiALMzeKaNN6CK94gQ0cfPXBLWyoWgIBRbIMGB07eCL+8pTSs45WN0b7Oshzbrxk
N3p7eKutxn4JWJaTD3FHaESUGfEYcSOX555rGEtJMSnjyRE3DFC4C6n/PJk93k3IczbtZyaVR6mA
yp3BYKahI1gboH93UJ9x4tbjcxETFpfO6L1Hefn4S4TPx9rZNm3THjKJMpoT+Mg9/y8aZr+VWQiw
0FgLxwbPzeFfE8PdBE0mDyYm1Tqqn+ySEEqf+/5zz5XLDh9naWVpyj3QoKIeA93kzHuDiQAJ13qI
IKedjGLc6+Xts/MODkGv0QI52fb+KoNY8he16KmG5ZXMf90FcUg7mTq4/INYoKe3IlZ65aI0bEhz
OycXhNuaK7A7FXUfXT1uBn3od+fUHD7GInscVNjBc5DVZVZEzajCIHZeG/hC6SChhxYrrhO/qbyf
SKZxwsx1dDV1TI8n6McYK8GBWhuEutGShxCDLOFyvKyAToi9EEgKYh7EbbH8USN+/CkMTiiC3b4L
7bPqQ4HdtLrN45ST7cHmEY8ujm9JJ4ckTp6D4bxNs8Cslsdr8qgsOthOHCLC/BkPG1wXbfInjm3k
QHtlQ8+Fr8XiPVCstIMuAkyU00LBXo3pmu4Ylq0bG6AHnxraMPHugAmIS2rXMzUd0ayNx8KF1GOA
ouisf40wxY9tiz9F3L5h+DaextZ9TjGKfTtjtatcpTYU5ER37lh8RnHuvwJZZstR6f6+zDOQULxo
K/Lj1t5ip3NLw5lhvWuyL798TNqi/x5mkvvj8kzuuuhmdMwrYyvDs5lD35asqNZ89w8XrfwlBoPM
CYiXT2TF5yZPj0WdX0mL7Zw+CK6OCv/4LJmIV3oO3JGkuHrownmp441kejozQnh3IKVgf+MGYDoe
3avjX3MeSn9GiLEozWwomV4RJCgv3hGcoRQsEiiymGrzolwPvPi7YeRdYAp0rx6iLzpSt5SG2N8+
4t9GDRgvODk7ayVw8djWfGqMlPJt0GGNVNGhU9VXxYYcvoRBPb1TJeusreiPn5uJIaqHSzHG3rtp
8bxJIpeVctDoswzFD5BxyjYDcGoUp3AT9uxrGqqdSbZr12lJ9c/y1BVTsTVC68fPFXef8MSS4g9O
noIgeYaLRRknBniIAXb9ViV4cwTRslXdVua21uNV6jo4WU4a7BAnKTTQ0y0nkrT5vSH7jfkQdl4G
RB4axQALcYONkkmp5tYmmm86USFvQ8fKuOEOagIhb5LIEW3/EMfcfETCwyKd81cORMNFRsSuqBhf
QwFxNtOsnm0B8Q+3HNucApMOawMcrx7WX3uaITSkOYHWYcfajPBrneG8c7FlmXFgHT3TuXCkCl/j
6KOgzfnEbJseceqzJuOz0nUqRxXlMZFFZbYHr1PfpbdwRKojpiOPTfTSeVV8ZItAzcbcWLc49bIz
taJLsN1u7tTfagSAEedUCXmOuyIuATDIGyGxegyeRiNfGpGeQ7MJsMHiGTbCiXYmqPvXZF0RGMU+
z1PJjfY+ONdr3MwPBgXbj81SOCz78inTQ4j6md6ySCr6McyXehqAXdr9De2KpqAYq0xSGPOeFNhb
WBj1lVdmnQQLKlKrYRUEJT+1kSeQE4595/nbKTziAW/I6QliXwprUUw6b3lF10bie5SKWv2Gp3Z+
CS10KOUvpPvOd5/8sVsiXfSsW+QZhEdZe5/GPiW2RQytwTeONnvK1TDBVxu75I826JpI1HTWqTNd
a/6EgtAnRqPUOiaNcZxd3W8jYYOq9W4xLKJHCnNICU3yKxjr5NxRx7BnOZC2PJeFbeNOCKU4UHey
s0uTQbIvPmWRx+c4S9ng5AzOdYXtsMP2t4b7Br2mr0YyoeYPkHSTUvURUYIsnWuEl6rRvCfkfmFI
VIR/m9vct9+54hNBhqP6rkXCjlKkuFq1w4ed5UhVwNKHnIVxnazjDvvvyXTsZm+bEqmnuReGq28u
fKatnU+HnOUk5M2npkFXSwKZXeoCE4FniRtQfjzmqiLsj1JPPBlVqyvua8f6oUAUxrEzDPTa8PbA
1IM9PeHnGtLJPHq5+U1csL+bovFxxHkWdyLeOfCy8yCB+RnxGBbBFBxMzMArX1ryUYX4kRurpVcw
mcW6tTlAjibhelxNLnpYx7iZV/PGgM/FSfdk5nF2gwD2JEyKxt0CJ+Y8gIMpJmMHK3LfKRfyWM1M
GyM70srRQwUSpMcxvNHe6JfUL7ox38S+vgqymlvEqib784DMQOYUczqe5+zc8Ew9+uKxaIVFP1qA
u6JpuVLm7rtkKbdxHUtt4+IyJJm7a7Ki2La2ewddHlBRUpEoQTNr8RLiS12n5khKnRtto5qDU/Ba
OeRcSGaBWOntz2iaBE7J+ZVWBwznEVvC3sARQKqhRQJ1vQ3yIF7v1Ib8V3+UTcclFxtHv6muZtV5
7K2CvbCOCu4SDeZimxh4CZv50lez+zhQPqCLlLN/oDew+dJL4sVParLbY9SX91MBxXScCf43KkyP
7FtIPJAwX/W6jR9mkXg4fTOIXz02LwazdROmP3FMtydbOoUNxXfB4xvAwuvCvLA5sLcqtPyVm00n
MfRi59UoYLQB2jvLoUCxFAUJNIM9CGZH9mITxTXyg9NMu42mwzjqyyjIoYJwB1CAsZ8DQMWYcJqW
cxyP7bGjjxvKmrlVOCCtvrPIEjof7WQ055gKXZYobnh0rfqv6zXDHdns/q4QjbNG5iLTZrrDJcOC
c5mK7N6ZpD78/ixq9jXGt3MccOCHGUfKiYUWNTmQzdvTpLrjOOch7xaZ9KiL9U4VrVy+Nd4Gfmyt
EtCBGy1cNqxRCq8UdOuFEomrDYBq54Yz8js41Hsno2k1TbQ8gH17SO3wLYvC8q63o3viSrRSg1Nj
p2S5W9t3OX215Z2d/h25WB7V6D7h13mYJv0CcC2/b8CXxSpfNiavopqL57ow0qtB05hvl8VFpN3T
XJbT47A8TYuUkoTfSGEOEs3nfDvpaNvVkXtzh5EuKrzcOp+PbQ1aIEZSPgDG5SCSZlun45FZkMKi
0Ydcyth+NEYUnH0ZKBi0dEenbVRcKF0nr04FYl4IqiqtFLQwLUyzExbA8fH49MrYas3pxLb8T2my
+ybDle8cHtDrGPlxR+11uol87Zx9bd0V5hSenR74uwUHDCtNSl9ebaUmJjQ6Ro2S8kxr6DiFFhqb
2f+xdybLcQNZlv2Vtlw3yjC4O4BFbWKO4BgUgxS1gVGUhHme8fV1wMxuSUEWadm17Q2NEil5YHK4
v3fvuUVFcAw+wTCv7TXZUTVuS4uupyc3bp9jHiWDV9GpLJqCqhb7/64ETVGQlYEm3TGOgUaDmat5
5XbFBm8/SNDqLkn6bezVFoa2dWplxVaNbKYyG7VQY0Dxa5Pxkogt/tdeFZtBFndN2RsbU7keMThT
gg5U3xNTctWGkD/HJppWkZPc2fm0DjqsfzLyvgeTXl9bVQvlIOmuoo79WBT6RI3mX32qFYwbVuvO
inqYqya+VHBWoTT7TTwZNRB73rAZpMtbXeT6lWbTFpnIHCxp9UggfE2QEHOBGrP1+vGCXToZTEQf
r9yOrm5CO3OdZPYlfWd9q8XYpe1swAmFTvmY6Dg+B6+nmwRaDGIizWRAZeCVn4PS2FppU15YigVY
LJW2Ei4LIfjtILFwy5EOGZaL3GqKC0ru13AB9K2hYcUlRNRfeA6W+yScRdhsUC7yERxrV8pD1aPc
UxN0UMLOESApnPNVu6+AYl2WYUfWDas/eltzA96sDp6ZquVYOemGl5v4Gt2FVZsBpmejlTauAIDK
ujIf2cyS/glAStExyDjrh5FKSJz38azNZx+NlpS11RzPamDUrCFMLg1eSyt2xCdChpMlBC13E0an
wWnmOEIyGKUPIrhraZxD76Y4SsGjik8ZWZxoyfCdo51eVYOFhDxL6vUk7R6ncKZvpzF5aD3xAh6P
XiwOHcegvZJK2tZ6ml5mDbNdUBkWGXkYI7s6TI6tXj1MRvOUWGx66I44EanwJEjUTu+RWyUdGg5V
eO0SZEUWoHFjogRDdCfFN5XiM7ZzfgA+JaUNNFozYPomoBFxI1D1O6FdHU3Hg+iZEladibHhZWOQ
BGXPX+KwjPbSdDB9108xL/Ed0c06SexqurZpUJmd721DVFLFop54GQzTxEQeasGlStNTh38PpGge
XlqulVx08khXEUzv/IV+iPjnd/REffQLM6ui122SMFkxooLy4B447c6xeecFHfrgVKFVDkq73YVJ
eXRTnyNril+63wWEH5k9QAtAsIHU8EzWkFCI8x2uMDaTea/n93pBCyVPfqXuNELWrRzcMCm3GetH
HqAS4BYcVvRQWr4IieDbDtWwd+PauDVtiHjzf+WlG8q+yQXv/W8qLF+qMfQ2ZWWwJPU8Zy2X0tS0
q661Q9ihVrllt77qPI3E3Ak0S1wTuSiN6RFEin+ZTtl1SrlxN9WYMYz5i430eUXnKV/WgYwuXr/Y
uvujL33i6hqvP9Cgn3YVZ8h3uuHAx9hn47TyBYu6gOzVPC4ei5A8q04Lt0CdxKYYQnLZdfpgPUm6
GbHh7lTdxeONM7j0eDxqTF4NwsJ/zYaL5UUS4j8zVL1Vbf490qNvqEKofVDM60I5rMiU7hcEYqwm
ReUzpIcVZGW5VIOkKy5XSWNVG20C8AI7Ogrxbpa+hm0X5cNiXsQpIZ4DkJt9QihTL1xCZFBrih5j
eonSSVd4dodGUr9j+oGkb2GAbPo5i0Ks+6l9ieoK+1K+LX38orJNHyi+oxrJkQGk8MoXFbEnoz4h
1NEuSYwDgwE+cFn422IAk8LeYmcaNi1HXx3qgEV+EXN2clKJPHZnJMnptITYT7aXdoAItMAHQ4wg
NW4Ukt5gf6sEBDupafhMn0hUTLetrjal5VTMIYjaQsvNuf/Na1K3iYC3IAUnD8IiW3cy+6eScJm+
EPi7kamwiCXZnRn5+0g6YR0n1BEYqffFU4l2fIHmjcRb1/hSoZGB4mofmtF44i6Saz7eVsZzVlVF
A1SV37wO8S7zAFxpMoj5sk7Ei/TDUxI5w5osKkXRPO24IIG6Fz25MqkAzuRJxeLD2+W5/c1zBS7l
IrjXbP2euhMW6Rp6ho8SpS3tOw0+J29xD2/PAMj6ZkJkxHYF7Mms/5TrgJoGEqXrbDYXNXYFa6L0
F2PVs8JkigsTgEGiddjEZDR0teAQhhjKAEaRLhRsSVtBrwQjw3PoOxJkftEEJDTlu9Z9HF0MTD42
4kU7B5IN2l0EDf1OsK9dTgIbiz/FYIPsB3civFSED8jVp4UYxS0gM+LZ6y2wm6/umF3UMdJYPWlO
ZWF/A0m/LBvNWTo2jWrLYV/Wor81sELWuHejEKMzCBLadDiOUVY/G1rLNDD1qz4uJ0Qw+OdD4+jr
FUoe4FWDo6M4dIN1ZP7AMIYaMIQERCfikvnpJkk8bgm9X2ZGXC2VaLZCmKcqZZWZXUxmKLDnWbzh
Z4C7X23LsThKibAiT4u91qKkgkdA9jIytnBqYIZReTZrFPasc+4ztYO48Uz6C36dhkq1Uz61uYGq
CBG81fbeOq/Qq+lmct9o3qNKikfTC5+qLLrzdGz62PLoSvqgAAiI6yKZrBJgFOxLAB1oX/vE/DWr
UYzkxU4afdP39rKI/KsR4OSuQZJuDQLgbE1EbK2uiCHPd1GOB6/3X5LYeq5TzEGxH11qTXSd9eoL
hlgUKWn/iGhmR8P4ofPHLzF8WgfPvxOznrILmy1VCdfDCU7OAEykrzD6mXPvVEEVip4G4ppWdY0/
eWDbWZEuthhmZx2b7ceaMB4ADMahjJ1TmoOEIisZVmW9ZLVjLwME75thKp/ont9V+bCNYxczoYMo
z7clYQEsZMUsT3cxXdQAkWhgozEtf1VF/jy6/VaV7AhGQ3+0qbCgLdOnZgdVytv5TItJgHYkMPxl
M8FGSiHzCPeX3UQU8AxQ/O2ADmqgTRBG9aVVBhspQdX4wrnF5uYvjRQmdgM3xQsqH01LfIqr2llW
Ad2TKakvR8kux7VMYuWimywyr4KQxn0cmjsnAn+W+4jrkGiItevjJwkxGiEmLL41atiVtTms8qS6
SQHCuXlI34UC2dq781Uz7tIivM9gO7HzR0noliMXApYSdjxJRd2OQTbYVV9tNSKaFyl153Uj82c7
kFTSlqQPFLZN3yKCczVJNn/20UnRqickNi1SQCbsKNmdyWidFSj/fJNZVBt/9gMxIardQMLrCKuq
061TpqsuRHbXOTStKRKwLnXXQx7ZRyy566EhtTzt4uRSeDOWbsrv64S3xBD8rEdtOIiaF78e4A3E
V4uVnpPhuw0Hmtz4XoVtpWNuJoZggxB2XaTpF9NyymOth9RCqmbtBDTNtey5kbd6rvWPBjdPIqk3
Yjf82cKei3oqFa01Lyl+diVPQgkG1vJzZmB0LDVNYaCfJTPutjbKcqGXCtWk1V5YvnmfGO4dtDAu
CKVB0Gny0tNrZ2MUY7LixAwwhnWiU1/7lYZhPER1gImOHjYNA9MAOaoag7QNj9x0t6YLTdQmLeEF
pdeJUOE2vu91tNN95ZwKeesU4olynbdOJ86lb7L6nwgqID70ZrCxJI8a/vjJgDkdUUhk21pP3PFx
hpBHZ4o1xDUS5rIdhgVvipe45DpRL7uOs7hko59F4IzXnWLBRT3ipLss8KPUe8jJ9kBYWR0dz7zD
OYO4W8Fjkf0N7cinuEpGOPGgwUr/R+dTcHRGbtYGT0LZ/pzcRVVCZNJqfVpLuqAESxRLnZjFRdGl
35Ei8VAMxjEixCXvir0/4XCiXCaIjePL63cTih8cndpTJGy5tmdHYzTbLVnzVof8NW/z9VtAgGja
fv/o9Ttn/qXXH3uswoZi1nVEcEC9GQb6+l3WG//67vXvzv743q/8/rvXX0ZjkR1+/7OzvyP9B4bO
lBlLOXl4Gmbx2u8voW/++cfXH7z+Xfz3D37/HrFeQBJefzF9/fb3jz7+b8+GP/tn/+Z/+/rx/vg3
vz94ZMvgX5/v94j//MuzIX//m98H+9/+yj//h9df/G9/5+z4f/+vrz9wQlmvk6D+gT3t5+AORNbL
cN0jCd1VKdlybQr/nRSQZWRVj05S5Zt2HKtlYypzNerrf95D890kK+AEZFJHqzH9QU1s2DVpveut
vD80yTOPV449E9SKGbvDwWvxHpdGuS4H6yFhh3rI6sDa9K12B5HjZ+FMwabOWSS1E1WjgX74MqyR
IbpVxuTnwvELi/zw+0uYdP1ycgIMB3q8LdBs7WrKM6x2iX8nkVm0brJNrGTj6NBbwB96LLHs68qM
v2iDRX5nX/GuSTO1batKbJOvg7DFTgb6KujMZIt2/6oL2/LQ9/GRrNcWBAcqOzHb2PUszXZhCihg
ML7yCkg3WaQh+ax9AJavc52ai6kgQKqUhgZGzIPAerSnDsTGFTCxNn+RgdfSpFQpFVqP3Ovp6BNb
CsgNfZ7+7fXhmaT81wMKp4mai67hW6qAS7FUwPs4zd5HlB2EZL1+axlQDCQuaKdtvoeFh0XYJkAW
fBOvocjsyDLC5jiSVkQ7/4F2MMXOGNkFOBa3YIvlFGjKdCj1fQrMZXgKLXKTzTjaeJmsFiHVq8JY
B6X2MGEMWVKsv21b2FtNgTuii7Zwbbh6bTpTmVjKAmfhldhdpkZ/CJh12R8QvqJN0XOJsmbehVyG
7OXWhhZDRL/q27bddqTJY+zZx7q384g2WjThJC77C1UQH+y4Pvuj9KIHuHqI56WfDXJlhQqYtonB
/ox3cJYiVQUURvs0GO6bNEc7qJn9kkiKK+PJ6/xniQ8Zeb7zYvvJMhFFDf2TO7ggtn5VmEGK0rK7
4WbsVgJcblz18lIY7YM/zCZP6tR7xxp+DbipODm/HETKtBGjgycjNg9a8D3pxMkYom+UfL/hY2HT
Tach7huK8dBEF6NeMuPCnaHBEC79BsVQbRi3Ftklhgp3hd7dKWN8nNTwI9DzxwisZ9Txcp2XJSBC
H0oo3eacOi8cRJ1Z9xin0WUUZ9f5VN5Td7cugRhc+W23QnUVrVKT7r4eZaiU0BQDkAEyQuEq2tcX
SeYHa4VbdUm2Obk5Lg3OTL6YPXCuzmFrzA7uws42qLpG8AADvSnZO4c+jtlj+WO+thz32gOUuShz
tl6R+ag0L1nFSEKWmjWg4e6ObCywqpjFXo/NU68ZKFXq7FbiiywD+6dH8TEuknFR4I9ah32/I3a2
RBnRg29J5ZeKPIdtYTKr9No6Uemx6lm7di1eJ1rwO9xuuDmJgtUq61kDrkfF7U5F1Y3Rd8GX6CdB
Oo+mFuEG7OovjgB16hG6TZltEbME6JyTHMOGi+/+zC0oV+UJMc8h1o3H3GT9i+vkGRwrCQhl9xTp
PN4KwSe4B0TpLmZAYmAQ40P+skEkUWW6jli2zP0htVZgK5a64z+QYK+vaz3Y1hJlLEgixeox2Jh1
TRMt4QP7njhQyLmMm/yHxWojoMIrxcpkLYJn5tDokiply+SM8XUrC644NtUJ2vwyJCwu70IAbv6t
ihtAM+OFX7ykTECkz42EBDf9IR1QufvhcK1CSvIOa6o1dYyVqIaAIvkQUjCxSF4AEzZOV1HBitoG
VVQMfBLfypcJLhCoKPHTyCUhVjnHvaNfG4V7WVTphnBRbml2KDwU/tbUajSf8U2tRrVkj3PtykwD
otCJpYfojg5NT9ul+647Itkbnf0Yj8ExCJ6VCm8owCxqVtMIJNc9CT9GkAHXGfZ5K/ZeaB4jL7BY
ODg3SUbaQFCJ5VAXN6y2Di7+bbba2akch2/Da8a8Iw4xInzIWkQWGuGjr3lL0VAA1uv6uqkiMoOb
lyqgc9Jwg7DqAyRdGwm0Gae5tMbhsS5TguRdcCb0eBOAiVRewRdh2UzN52nysl2KOnBhzu5vkRg/
9QxqNuvt6Zin7tM0L3c7tvIrYogu3QAFRwKEVXcuK/OHJ9zHApTdjakXVzHikYUeGFuXtDguebLE
frKDhRrvpzF4aEKAWUPx5EhcVz25XLw50s0k42/oGjVAP+MVM3basmDFlHTRutZTOE3TEtRt3T0V
PkGEvMaRIPkvrQlijt3VYxsqBCHbriHWQEDRXjjZRFfneoyREIPp46Uobu2gea7neno1pi+0Ur47
ufVLVwX23bl+GcT2AQPkLsjUY9mND24tL9WsrC5qjAO5WbxMEwE4Fb4BPAo7I8/aTTeWkDgSY5Go
ebrMCVzIqBxEfki4hbJT/A/TGgEEm7wyOw4EKqAzv0il9ag8hHqGKOnkl49G3pAxoZcgbTzvQjoP
bSTurVEEQAfbO0kzFni2+uGKGRaMgdftY3YvRvQMXjTd0dGj569fkWe0GkoU2cYkLPyPLA4K/4Ac
5DKueZh4bR7Dyr3Y1V2RHQOHPVYzUDHuJro3WUKSyRTd4MD1MTPYB6vzr0my3/ptuGoKuvqVCxZV
jTepHhAGUYoQGc+vOAjweXHLDZkHQWEOKqJMVqYeACSZJbPM6s6XjQk8jm2JWQWHEp0w1upkW9Ue
WNYWqiPmepiRvb0Qvv0zDwiEMLGqjGE1buvypQ7ZHPGyvM4dO8EDHGyCdDhhwAe3moDoiLxf7SDk
jvbkrqzCC9E5v6DKOrvW6PaVF2xG+kH0i16r0Va6eM32+v85s/dj8fM///GSt1lTjXc/0VJnfwbH
KkK5/vug2TWSxOb81/8ZNGup/3AwcyreYwaRsobj/J+gWSJoFVgH2xH0EiyDWug//te/gmYt4z+U
bdiWzj9CSePq6v/mzJrGf7iuReHHtWyya03H+Me/ETNrEHP7R8qsbYKOk0o4AtU83BBpn2WPKcoP
nefOJuRVtJ9a0B0r9cs7hLtwcTMsfjKxUMl8qRYHEBX7P07ROzFxf6fE/WtoyQmxDAS0ruDw/4w9
6zydcDFL+bCfm6UzWLsUEV8BhpbUHVDR9fbj4YjmfXukfwzHKf1zuCKlQldN1NtaOqkoErapF36S
5WYY743hWobBGbUMS80/f3m+CzO//s9/GP878AtiUzKP9WPxFNTgz61FoChy+6fSv/aRcMV0KLVy
6QJB/fjoDP3doRVgFEQKRO7NF/qPoeMYqtWoMfQMS2iOQQa8z4ivjU7shs5DqyW3jvoGmeX48cDc
vuen1QE7w50sWXlJY44x/mNc4OhEb4XEc0KBRMbRG+b32IOj6g3xnlkbV9IB3bb28vGoby6mY8H6
0KWuGNoWztnRloYD4oM6MwCn2bNpgujCelr6YvPxOG/uUUcoZVi2RROBy3l+VqVtpTY7iwwDeIL0
rQ6C0Ed97qfQnJsuv6vbNJwAcpb43D8e+c15ZeT5+ea0MmmY4uxWamJNxVGppUsnNytyYONZBTRA
2c22lYBMiSQc/cJikCIsSENgn7D++APMz8Pv/GkeT8JuGd11HSkFmruzDzBVfT20ZRahlJ+duDFe
E2pzOsGvafzJzfv2as5DucIS0qSKfn41bS0zEJEAiO59+YVLced16t+/kNww1DXwR0uu5dk8Z3ix
IybytNlCEM6QbSYNcYB751kzIkl+cureHo/UDUuS6eugbebt/fczEZuY8kDJRGylim2GkQs8clp/
Msjb6zMPgu3fcix9fuT/HmTCSWalWRAv4xy+W2ChK0/ySV2YnVUC9qnaT87gu+NJZZqWml9A52dQ
6yGW6TCllpbfa1eNpdXxrg/a+nmyIFNsotys7z6+A+cXwN93oNSFmF9xFEERVZ0dYauTIqe3VkTG
gXI3BHA2LDvZ69jmKD552t67YkJSULGEyQ0iz2YxFQXCxnsdkXYC6zp8DoJfHx/LuwPwLJl4oizd
Oj97EYBfo0XbvyxGX7vxW3bdrlnUn7xS37lG6Ku4JciN59Wpnz2zwO1w+c65taZdwCGKI4tCmwbg
+6W2AXlgLoyD8JP74p2rxKvOYRHBmkS55+88RDLwSiMDe1KXrEt2fIuw1LcINC4/PoNvJ0Rp0eQw
iVe2dJfH6u/7vQEo39RhA/y5SnCgWk2LpiVRmng23BzVuYjI/ChJsAgckYerjwefn9izW9EyBYUb
AsodxRPw9+BpURMxQKFnqamUymn+bDhusydw4NlAgXFM/aTeKTuq/x+GZZnHzsngNWCfz8FmHLfE
5YBBkqzwL3nDg+sufO9XD3fpckp7snK7ROy7yYKAHmBc++Tl/s79ZFmuy82k67z8zieyIRnRiztY
z/w62Bqtr22MBAmek6G5itz88PFJfucZ4Q3As4631FRvnvdorFJasty9E8ZLhXoJX8+Xj4c4v1kV
KxT+b3N+sc3ZxGc3UdEWImxnENxYgVKhn4Prz0Uj8D8bZT7QP9ZEPhtgdMaM4gVXgNqm8sEs/4cH
Mh/oH0OQemH5NRZ5ylCI/hRWJEhJgjrEx0dyvv55PV8Wz5stLXRL4uy+V7YvEldwJNP4RYvvNfU1
WZrH0Tp9PMz5lWcYIfRZceuCCJ73NH8dzRTGDSKoinnLowoJYco+5NXofnJ/nc8gr6MYZGfMT5T1
5mAc2VtSz7qY8lWFKY8+Qr0czCx4zNq2Bxk7DJdKqeSqiMbx28cH+M59JwRLAiZKVzf181eZpKns
hXh2ltJP7e+BaXXbYsjS3ZS27fPHQ717lMphOmZPJ1397M7QUboE/WRylL7rXIYFyqa8a4+12jcx
tKwiEz+0FKfQx6O+e4B/jDrPJH/cj6r0VO/0jFqV4LEjaC3A9IB3t2ZrfTLUZwd4tiwIO2pAfstQ
dTF+lxEmXSMOThjFjoWfnCpXuHd1imXu4wN89xZ10RXxEmIjcH4Fh7CoJ12nXhtPGVCehiT7TUrx
55M1z/mLZn7BmK5usN+Yz6Z9dh7dUTWdFpEfJ80kX3hh/qiwZ5Jw5ez8LLgpovi+g4o02XL/8fG9
2UCyKDaVrnTTtfHoOs7ZpBWVdQIMQSLjHrRT39kXeOFP+WD+JDPqntvohIuMDs1MfUwePx77zc1z
NvTZLetYKB7ammTinAAFm0y67CWEevLxIMabK3g2ytmpDfs2FpoI2IQDPJg80N1Gtg1M59lVXrmg
DgeSz9iKQiDmDg9a7e0DpD5Ep8YCEJh//fHHeTOzzp/Gxucj2WlRzzm7i1U/dGbTcKGtzrksg27u
/h2qMLu0oJmCN/3+8XDvneJ5OnBYOulUfM5OMZInu7WIuSCBjRi80t+W7rAyTPnZST4vQ8x3ESVs
jsrVMci788//mAdcSxMefHtAcmb0s5egBmL3UOTh1pkI3zHgja0KUAwLLE77nHrBx0f53kkFRYE3
yEbFY56vl+LQ7tt+biAiThTtvU+vFZJ6GpXTLaAAy7tLBHwipOVdIe8+Hvqdu4uHxmZmoA7C1Hu2
slCTERV50xGJODiXhpn+EiL95Bq+mfjYtvL6kNKmKEDZ8OwtSXpDmpuDToeuc+8jHT3sGJNf2Kzq
ynjwtfDYeOMnc+27R/XHkObflxONNwgOLUQykJIXNMUAJtPPljLni8x5N/7nYZ2duQEbFVt32INN
2nzrc3lsVXBRqnggPuyzCt35DWKjY543K4qdJdsj++z27NJSm6PRq6XRPw65vuCsIZWeo5TuXXH7
8R1xPpXPY/Fsky1k6g5ljbP5xhxK9Pwdx5XBSGbfR6alLLNvcSzvJwMrfkAHwE/rFLwn+MuPxz6/
bq9jSwrPvK90S5fzrfTHYxhIIHlagtQjLJJqazZ+fK0Bq/9kQXV+5eZRJAt1Zdi25MvZ2fQbDbhf
wtlsCZ+psf6uJ9vZ5L6b78Pg01X1e8dECBZTpc0DRk3q72OCw00IG9S7ZQvVjyd72dLP+/i0vXdA
TI8unmUeMOpufw/RiTRjPc1pMwFzOMj/aZ26iBNoHn880JtK8XzqXCZJZkkh+XY+2D8uEOo7Ae0X
h1IQEQNoD0A0gfLo+dZHu0KkQb8vAefZtqqP8RxxVI/rjz/BO4cqWcgwWxp4TbH2/P0BUAEI00ka
gkA7OF+ozjt37dcQ1Y3mk0n5nedA8sYRivaCYG1xdlJ1Oxp9armYsb4itcRG/lQmKAi3yTBnkOyV
kX9yct85NIeuAnVbCmOspM4OjZ6f7+ueURHVE2R0b+lRh3PG3GhmzjLrtH9338q1pPZB90RJkK1M
L3+fygI/TUd6DwuLtPw1KRbZoxfuPr5c79z8jKEUdVLmE6mfHZP0Ip8GKo+arVDu5wUzPzpa9cml
Ol8lcCQk9bIGZMev5o3S30cCCMgIaWxUS42YE/Z7ofkrYLiPD+X1KfqzmPLPUZgQLVYjtJ7O1iIN
CB6niAbwk7gXoUF+xfv9WM627r7bO6CvMd+tNfyRRtaki8k3Fjhc9xr9bq8x6P7LuyiNsoUdg3Ns
y/jm44/3zt3DQ0l9idesTbXgbJoJEL6V7FpKCMFGConfHlbdWGT7rMAmA2Wv/OTKvll401zQ8Q7a
NvcqBUJ5NotSGu90JLpMBdJZ91CJzNTFywTFZzR3hDBuVaXdRLaxDiW+go8P9u1thWCB9+HcYOB5
l2e31TQFYsRuwSpUOnfCbo9pYn5yfG/vKYagtgofR6EVPp/pqj6fWoyRDIF5q2hvay5dRrTmxwcy
P2N/31O8Fyjs8K4jJZIrd37nKvQaBfNpqQRIwC9FOB7QjK3aCP8keU4jqquPR3ytFf01JCsI8iPm
BbxkHe/OH+mPKdzplVVpNu/31kB+4AbWzrbKn9AcMYJ0d6WUL3Ve78oIs0FPQOhEul3rvkCB+Wxn
82ZRI2bIBlL6udWg3rxLYhk31dBzAwl7hJHwRO9hIWKiLCUJV9Mnl/PNbD4PJpkbaNXYrKXO7laZ
eIVe5SYal3Vy21zAblqxcXpsth+fXba9bx5ERqLca+jsk7h9zm+cPgkE1lSyOwcDgZUqzclYlSEc
mGUk9M6+Gch+AEOksxJGlz9N+jopFOs5w+xREzu6QU+uqhtL1jgLoDzipleIMgal4ulOltr3thQk
9ZAJZwKy/JFbMdYftklIZw37SnnANztOA6FXUQlIop8V8iq+sJyWdWNl/SB+UaE6Gp8zUZwQoMNg
0FcM+6Q6Z1uIHx50OQkYaezXo8iukpEYKUErqEA6XpAASUKmtq3c76ou1/DHF1btY4mO18IkwiqK
dZhUWykL6EWwiwG92hVxBdHOt04lqa0S7m0nSxJD4Wh2NaRD7ZSKLwau6d6rDgK0tDRewAAiMoRu
ALtHR9Ft4RiGQNMKbeM0qGgUKCrNXhGnAFOIuLgw3+SDJZY5cY/LIOgvsLYgRAl2nv3QZhOujvyy
H1GW9eG1Gm1riadhpgfjZZOSCKrOqpd0g++9Jt0l5EBKtCw6oIVaEZhB2rfPe4Xg5+us3hELdJDe
faNeMF9u0FeeNM1We0Lt4QrIF0mjRwzhMXUGrBwF+Y/mjvkPPHiFSymIt1ZobyMVfQGr9WgoCeoc
ExEpHWb3ZJms6MMQPmlONN6wsnHkaQPooN7aKr3bupK8PuSESvcOBFAtBtETrvsrwikXugW9C/gu
wk2PYHLWoxJo+xtqqyAUp5MXNIfSJCQOU49njFfYHTBiL4dknzSLGhiMQzREuGa2mdwTVu8pvOtr
uKIs/a9cdWit3Qzoj8iSIsXKpHNL/nUbb8foGuuQWT4HkcQbtw7Gy6AnA2ebu7BUwG3ucPq2mljX
AkVWSvYKtPt0BtLKdeM/Amkbklst2s44GrEy7H7RGtH9mOoHkeJNIK3cseNtAGhqIos77h5taAkF
oJY291cOeQkQx0Ft6CDPo62LnBFjjNgPhKXU9xVKr0iRsUheQ3Y5iXt2FheFAlFWf83140CKF+cV
SFcPd8ljuYyBVHAvOKsEKn4LtikKTilBFoO8mrRb4QIyA/cSrEx1lB3RKtWt3d4l001bAg6PSPUN
ifcjO2QVgsfohytLyYMJA8UyTzCkJ9VCGCKmwPg+EWVJ1MtIYk3QrEoM+SngWfkl7r52KODU2kYg
PYSnqLM3Ir7CxDaJU97v62G4l8HNMCFK3EDmBNM2jfdVgR1Kj1fKvEr9fU+Lw60e65YqHKQYk4gQ
w+9uDJvU8YboMMeP4HhnewAAfUS827gnndxjSweQMuv2enRwmtsQnEXlnQb9InC+2+aXHnmrgb00
Aok3t1HEBbIXOkq1Cwdvw/imsxycGyOyFm11SWziKkApQh5Jq18GhdyAtfEhaXdINeVeppuo3aYR
sXv3BqFK9zh6kuAZW6t0r9LmejAPFLitEtwqxi2e8AH9M84frfup9y1CPM9OloYLs9ttb0o5AmZR
uCadh4gtQKPnapOIftokAKDpZqylU3e3I3X6dVUX2dbTB/Ti1sz9KuF280APVXs9Rs22ZllakmGR
TPGPzkEzafPkhvD+hm4ctmgyt72NajWWD+0kMG166OcdzsjgHV0tv0mT8gZYdIPWAI61WW0ICb7G
lQzpN0R7O39gFahtSVR8n40HC1V5HKiTwssVoDWvR5NYdpJx3MHf6nB6vFzDkFo9i2LwmK4OTCj7
UGNLZXwjHXONlGMPTmIX1de5p98k7T5xQM1FG5MrD4cmxHVO4MUwL4dp+fmuxf19Xxl37HSd9rIP
dnZIbKBHX7xaQ7NL3FNB1k1/gRIvTTbyOZab6jjARx3Q7Aa7zDuaKdN0jJz6xYDZ2cQXRXaVxWve
E6E8OtUDGZRas4uf82gzpifC9QwKzvQegUEubfNAIQ3tJlivdAkMRwz4GZeZfz31YBtOTr7TaghW
F7PXI0jRKSJLR5WrwSNOx61PuLYDtCtMvvt+8wU+2rXf/Wz4GAWlTtyNODXLozFCgPLSbe8C5SX3
d1mx8JS96QL9lhstZ5kROOHXAjd6l+ikXY2rEbtnWBYLWXJvQtvoTm18aTbjWkTdzklxdJbkj3y1
4oc4fvKMYy2uEMYXrP8VstldE27BWububUcoIZOj1t10/WkYuclJKhAxqBQSbJzHWu5AMbjJD+y8
qRsstfhH6x5F9+IFAy+aewSXpIaEPhiAb6GBMn5cBGG/0MIn3/lqASA34eL5kOMqbs9fAXtC55eK
t5NY80ZblF0DcmqR+Y8IX8DW3OnTRljXWv2lIFVAYjuRm7yABLFM+l+I1jyVr/KqvHX9RwzbG5AY
MAUeeuNauBW8L/+CRgt5XM5llhMJI3hJYte9z7KhWRaSW56M0O+J0W7g06+qUIJ3t+jvmsWqRWJT
ltZVH4VAQR78MCRypn5S/h3mBMzv9pU9J/fimsc+K6JkTcI9bLmjGeGA1MkShYHWl9skvwGCFkcH
3zUWphqBIiGlzr9IolZ1Wl7oEk+wkB5M6V/3g4Ff4UJ3n3XjxhJXI/7aZpDY/+aM0VPpIASEgaSh
iHX74EDQxSlrwtvIdC9wy+/H8dg0zONfjHDkqpxcu7mucug+439xdF5LjWNbAP0iVSmHVys5B4wx
8KKCBpRz1tfP0tSdhzvT3UXbls/ZcS3pzior/A7pc8wrBwszuGvMKY2+mxaDk5Yh8/orl7cKgCr4
DMV8n1T2i5RLzcoQyzbuUGKn4iJgPigDqNzPppNnPwPb/YvAinStYMA7AcXKxK0hMCPrAW6qGVzO
e6Ki/K4KLM+MsWfUn+3CzPtjVE568RUA10e3C79d9yoAAaLAOZKU50aKtzogtln7NtjvG5kE1gC5
Ewp1+XvQfzfswTBI6Gf1EU1YAqAPoAU9tnmG9D81WDiBBmUJ6yHqJWe7BmhXuIWYgSK3vOnzvE+Q
8UKYs6N8hEnJIbQo/oj5LqgccdA3LfzlMpu2THTtparC+g7WCfbBnKZ+rGLFMrV73wIMXGBNMjgF
oW0eCYqCT4SfuB3zmuWf1BlzacfeDvAmYhXesZIQoUUVJONi3avssKTjlwJ8woyhrgWazxK4rVUc
EDNpt4pXdE7vCkZAhbmyJs92+VR86IvBwnM+HOmuv0TqG2oC9hM3Up960ggqro+PsYHUyBz9UVd/
++g94zkE+J8BghKsY5djnovlE2olvweIE/ZkQ/pOC07CNDpdGTlT236iag1H48lKcr/U94yBs35e
L4HObRv4raCXWIwftXe8G0iAU1vR2bxZ9Oo2taYrGTHnyiMaFq8U2sccgmMVxa9iBJWHTZWlz653
RflLVnD8rXjE0I0JR8mgDoxNwYE/oyjJmLtWeliHAA03orUguOMUlaEQBRa1YhXBvWl2MNMG6WUe
v4amx7x9FAP2aDJbmMFKFRolczFdJmIaEopF4G8mV5aHtQCvdAfXoB+51TUd8mPTLgUuoNLiYyY1
DKfGvDNhhT0M9udJS6Fh6GJSY8DNrMtg5MDu02D28844FIlyEMsYmLFlje4ChWJjaMipa9goUHYd
q5Hv4iKezKTTHTWKnXhGCKLnuU/W4MlN+MaOgw3ax5Xz4i3lzTAi8VIaw65AnZWnIEABZSmS3LGd
optvZmyNW7gETEmhAioBBMjs2vOAGMKFx5AvYifvjck8DZXM7jg6SGG61mpoN2xQNKxfh8Vr2P9Y
lcpoEoi01Ovit7Hds6CXTDJJjheLGDKXHYvTxLEnSyZHkpg8LJg6SPBXoFNLK/UZSNGrOZd4ksB7
KdcJ/tUi6zBFHkup8Qn0EGygLSMtilE8S1lxb9ovTfstqy3rHccQswqg2BYtozUbTgQQs2f0eTAe
U585VcrSQt7aOlREseXuMK+mYDoBT1mViEy/ses8k36wiZfzPM3WVtEHrhyyxUom4WZ7DjR2Psuv
fGWfedZ4lHgZ5Lesm2UVl0xUiV2GjRWW3000uHqJi7aY7Cbweyq+ZWDyroVuY5aXXhQ2FTevoH8i
bfPa5DTjNx7SwJ6ZyBAg6zT90Rw/ERJhliVaEa4KKBPDqk6J9pZwig4DrUvAgDrL9iKZCcRsoEF3
kAeoso65rrOmhgqn1vdSgV+ba+8ypVgmmquSU0NI0gsJOGo0CoLNP5bqD1bb72L40WMXulFJ7hKF
OxXQah6nPhVK0hlGHHT9Lgxs+VVJ7Rks+PVx2nxNC4uIlnSFggVXt1btXK19EI5MsAL41CY3T3kC
MHhm03INdD4TPYfMXsx/oZjY6sOqwMXAdb9acwweAr+3dizY1Kvbn4o4ViYU44kw9egihdq6KLm3
Khdi6SZNcbobpzkkh4j99Zqfw3uB/ILlEj6HMVU2yQqXxuHEOcnWFH74Krvo4bsqvy/jVg+vQ3iT
mRdN4sEHGfQvWIEFhH85a3dZCMOitqPmNGnEyiTDdeYbVewU+FgXP0GZkWRbWqUnlRSlMFmKwyzY
CWs8dZrKGH7IOW12k+6J9Y1cTM0xT0P8AkO/DsU/M61jw+4I6AcURyvhwt0U7VGTdgAygFsM1k4i
QFVqeybI0/rdEAxuJ22TYPEzY/rKl0hyF9w3ZIutmwqyL+TvZA0latJuP6h+u5bkxWolm5xm42fi
ydpYqRM0tyEKXNnkbfqrGlzjIOUUHcphq7phpdlNONtocFjiQll9TQQXReOgk5WRtgLSJPXTkWXb
vQGqhNcKTX10lhCL/GMJ2DyNfmLTriUGIc9B8L4IPxKrVGhCIt+YvTE7N7mFMfvL4ACGV5rEPwJW
zPiskJoKy3OF1JJ/GoS20yEt4p0V7c3mKgZnmMGbllVFdXjp+ifgPI+BngOE8gNdrJekGjaFbBdk
rAUVHhYAi/pt1MU94Ec7UEtHiH+F/D5SjEE1sU+7bdN/zRRiZmSGgq3Ir0CCYwhAQcAsePA56wIr
OP/LJchymPVv1/sRARLHF4xcSrlhFtlViWoPPVK8PCikLAv6UraZ0B7YlOJPhdTsYZrEgOjZ+2wp
duMcX8cZo3tvMtj9pZG80yakIoSMKnEAH3gC0MOEDMkiM1clLlsnDD1tvCXzdeR7MpqHSWeYYnI7
3B0Ib0Znjojdtf2Uy0w9E88nmI1z5Uwl74Akgb/iC5YzwCQt2lXG4vqUrPQx4rpM0uZ1EXGbaLML
5dcWVGFTK68VFokSyOYMQ7/oXEPtIHUVTmzClKpVLxvrTRZjBWrsSfJDeXITnuqk5zZuSXQUyWUH
Qy0vDZYPpTrJ0r80OCl16+oVgdFQbQBnRBt96HfVpLrAHv5VQveHxXBXrloNseAIacDXLR+TgT48
ZQsKiBqNE05u3aHgdBYYWhfF3k6n1Y/DnquubxjcYR2B7W5zN4hfKbtrQXvum3w/1M9OvlnKvKnD
cJcxIZDEv2p4apv2SrjGS5zdacGwkoZ3VkvdRa8PecYKnZZVnrJ+WzS7NTPDnZJ0QjYgkMkFZk9h
mPjfsprYiyMdKTTwqGMnKhovOl7cPG57A3DJEm3UvKM2hiEZ4ZISaN/sAC6wTmd9bjctidotAy/4
oVWU8O02jhcT4dYQvEq0trZJKLNWGJj15yhTSBP4j944fI1yJH13TY5cqFgmlQMCKtdLVQgadqe5
xNnaYpHjwF6Ez4Y+S2ODCuI85DUXV0TqI7f3FIM+5P+x8gDZaodjDoWQCcOei1xgeS+r1cYL0CBR
oWOww1jtSo3OYNvGAGRSbtkjpBKpN8mnZiXLwUwN48Ai1AQVWAzrrSLhqBQQBxY76FbVnSXX8kp1
lvXUEVfDpQ30fjvQRX0R2b/a90jZShaakXSWdTv6QtiAIOjl+U2VQcswvq082ryXX0dT6tmfNYrf
3oLie6dtBu45CKXZ9IWlYA8yZPUf+Hv0wuR6AGFXaLIvqejjbLtEPXENa+2jJ/YCa+8lM0Ed7UOs
gTnRqjNMqeQqNZ+iwxQVGxiZ1dQfugG5cWmpO44zOxstYrd3fRjEc6vxmsKiHLaBYposQsP0izVK
rU2ZmtQAGg0cYqbhgSoUrbuVGquXhSC0NadbrH8kFFGPkS5TfOzivDhrtIwtKn7gqsQZWwih4aqJ
HooEXAtdWPI6FPWOoqrjvwLoFFSUXmH3N2cJNd4M2Vi+xYM6KK44jyDJLFDIe9EMYiK2TLllc12f
6zmfrjn03U/YKFPrmDEIzS6zlF/WOC2KqN1o9aehXTS8vsuY8OgXadvCeeAaZeJ1gjkplERGcihB
ZeyTYjjPpcnBZnSd9FKnknLqJaOSN4JqVo48kfJXzZzedGKnfa8LrKcLSnoRhdTgqz9jCy1HXJ9D
Oyq2zk4raZ/cfoadJN5Feay/zDaIjhFEH+r8ZWlRL8jE8a2tl8aPYq0M7QHclb9Qw6LMqnI0Y3nq
XwNjQtkrNs2nMTJ4mowZJ8aYmtNL1SIA4BKMmrNQperPpAGNscp6PGGkttYR8FLlyOy3SLbosZSM
xTANbRRZTtmWlQ2nb2oSibqQkR4ntUrwWMeGLPuoWEn0+05SYYgDKy92XZZBygnipM83gxYOgYum
skfU0ERGtasZCIfHYTQm/KBm/ZlokZI9wVxefeTSULZ3bRAAtYTTEu9TeTVGUrGD4wZ0ATxOrCSp
p1erUFkLSMgmnWuChD0/Gr0x/FvYReVtzQoNj6NsriowRY324Ej1k5mW8bsIB2eTFDP6BsnCuQN+
2BUhPgogKAaBc5ZdB6h2JNFaGugaBlchejPHuvbNucI4VHDzHQZd4uSUcCZYlI+RHy9WURJuVJma
2gz9iS1UuoAqlsVDcuvjvP4JSFHuTSAopzhMqMBoVEF4AoqQFQN0kyJP+7qwTNktSXLWf+NwUu6A
D42tqnCw2tGKxZTiYPFmJaUBMYWxEtgmGqe/hqHbGkKaIXnNopqXfArhP7S6QG/XaLLqn5zqeey1
EqlxN8RHkGgv7EQPD6nT3+W+AQO0jo0XYgHYL6vYIVaHz7mNqARM6HJDSGbs+UWyq5t9ehnNINJP
vZXDPRaZO8rsfmGaytYZfSABCCuSn47AXqy+a3Oq/5FgZx6AJK43TZy+xY4q7dQpk2R3bIzcukUW
T1qyKB9ySxVdj+Len4ppdZhDdjhqQpm8Ep/RHaiXgqs/kWrItG0vUaPU9PHdHEXcWtbctm8in72y
yQcKiHUH4FCIaXtv0qE2OGjAge2ZTVXPyyA2H1kDxJPwEucg5ReaCNGsbeuV1N9YBEWxDJ25jsm1
KkArkS1qaAAJE2sUZuxrfM+LlZyNOi5u4VRwJzbdID0UJct2HAHti57N+ISjIFH2jBJBTjKFHFhl
EE7PqFxxNEAAKbL1k3BJGRD3ZcgcLzVCGSdvkgrv7yyuRPX5m6nZmkHDRbwOiA2hbrPTAwulNT8F
aARfUqD0XokqgzNXEubPURlKiqp1mZCyjykiuH4KBsUO5K5wF/AvTqfoBVVBRsEZn5obLrZAwIkT
h+ZJrDJQEZpVLZmX4iD8LWKgXDsZekeG58Eg5ki6pRhovfXKCzTkhjKoPt2RTQV3bTFEu1En6BNQ
+QmMclBgc1WHb4VB3amq+8iWkpBTPrfkdy2Ny20Ky8Y6WJn6koxrgK4iyjI2QV6OY+2ahNryoUYK
jAuxDq2Bnz3R+dVijBVWHBsS3goGgRAbTQqGMsY/GoI1iJ0IKvRcP8tamgHFraKebd9mACzWar2G
yjCKFkqxHUK3c8tUdXnNZ+QXCY+JGtRfvOtG4XYDI8VUpUHXOIk8JxrOvgh68JwHGvwOFQDrTgtF
1N5cCVl2SnkfKNtOQ96955M48vWUWWsPPmX+cABLRtEWUqAp7imlCx3mtnmeqPSQya7MACxdBbV4
RRKKkYSw0NvhLepKq6qozSqGrBF3L8bnHJXK19CKACTItqTlC37ERh+bAm5O2bBTGYbT96BGQ2Tz
zqT/2jqT3pRS7q9Za7VYoEXjlIiyvEsQIU66Bc43kjiGUw6Ut0Cy2uvURb+dMWg4l0yfOQCBFBhG
lLQaNtNOVbepEShnTHHNZ4iY2SVfUgDsASqdI/IT7rKn1BBCGUXFsSHqjZ9YxblVqHZQrXkk3fgH
QoXe08gDS8ClwHHPdONdFAsvBtTQqDkmF5R2NTVQfay+MLNOriKCTR1nEo8K5gH3pumnpP853fJ4
Fs86lhFWORviQl32NRxPnsI9BFIpmHwLxhsWn8jca2r7GAPYeq3uzq36i8YeS1be7Y1WQF0FI1HW
COE0eYMWZ1ODQKHF42XLR1FzmFmaIzSoiwJ/iudjpz4m9AfygFO+hSUfYrjrykuRV27Q4IoG1lo3
EeWl4WXq2k+kYezn+Xl/7AjUkR5s+xzyIs4YuMh2l4Wezp2IIplLs7mG0bbF0iCNf31s3sRacvv5
Feb6OwtplLV0X0LzZgw5/NFXS35b+v4gS4qfquKXlVzmXvQN+qglTfqqVFzaez/ttDUVas1ibhuz
8DIG6T7Mhy0bPRu1IzZSDlGc21J/MFcD6ip2q6a91TX3OGqw8IFdqQWnFjpQ3P/QTVzYfPaY/LA5
B9wKJ+04KNtYwlWQjBROSdxYSCSHNkB06ntdXnvuRCGC9qHrppt2/bsZwHWFzzKF0lavnnSgpiqn
yRv/C1uqzEbI+xpXG+ZQIb7G5yBmGlgGC8knF6XkyqIDEd9gRpivnTsaeyvv93pZk/EGe9Gw3NQ8
FcEZTq8nzQQehkKH2DLvHFdbwdRusF0p4Dk5ZyUjrm4j1SdjHE6GnD5lltHS+EeJKDFRV2sLt42V
b6VoXInmjsmPtZAkq/NjaJ/Qa27icOSgZc6evv6YuklKCGsKrxlA3KV7MNGDZpS1vuwUWdqhibsP
zRSxcIgw0pVbSMdRl9OdYVTHHjWZgg1k6BDToDK0QFllwI/SpXJ7i7a2CtwXAUx7UVCuhqoISsqA
W/MMzZHweDlR8/D7FEifqPPv94XOIfN0zx4iWsGwOv3DLrKYOyvcIoRd2yjHeGFE8qWJLsh8OvEN
Urydiq/Eq07RX0vSZFX0uoUveMZm8QDQL2ZmbTxVM5od5pEw7lKd/WoQVrYz7q/QC5l2YysHQvSz
K2hzKJkzNv/mknpzTS4LHdSkVM0tZ1qlM4+vWrvNg+WkChQK43sS8y1ioBGmI0NjjT9mw7aPiU2k
0asyyYdUi8vYVGcKtJD62/hZaoYjBombtQsTns/YePbLsyyeWXZbkH7AKv6E428HdfChjCOEMC36
A/S66eDQl9RxphlEdOpG3YdlvI4kQ9187rLdMHwNZuoo2DvE/lShe0ll+dLzEEk4JRYwoUbpdKj3
ZoTiWnsdCtFZVCCU/I50vEb9x5C+CTK6+fHUQwKjkaD8TWFHqzNwre4YVvUNkrZbA7GR0bnKI4Bz
pNzjIcGVzCwPje3//c/PhS7lIpVIS+8jT2TA9DExKeScgKreQKiSUb19pCPoaOVY0iinE8aRWhrv
gLqvUr9ykWvHmMu3smj9TO13RkijfhV2Pc3oaYT3Nj+vCWHLF74V6JfS5+rVU9M9jek4iXup696S
st0Qy59aK7hPXfINnepXj1mbVyY71Q+VzKoe+Z3SnaIc3j0DJ9f171zGnsQvmWBbSlIGmW+CnHqx
TqfROhjZZyRss/JP6X7LtnaAjrNW/iFl/rCchOaOhJbtChTV4riXzeOQH2briLhoFYhu+l71ilBC
d3Adl3uXPJms/kHpYqNcDigjt26kHXocR8M9rp7UbtUaHHi9joIM4XGFRs0l9suPVjvjZHcVVHsG
teLR65To1lF75LSTwvCEGnVOsz+5JaiZGFpkE7gSgYcJeHnSC6APn6h6Kw/f87izRnA6+ugZxJ46
XDgONmXc62RJZUgx6jnmpA7sz3/3hMEB8KhpHXrSwIGHgmspfxFbIxHuPjqgJwmoX0mIUEDXxoGZ
UwQfJtUe8I108aUb9mKT+SYOpJpMZwl2HaeSWGP6SZGmXAL1Ec/G61DVXhV9izwqMmZ5c6HaqjPh
5Ct6YCMPpqtB1dWyeqee4HWe5NHajVJm60CGNnpLa4ogCfAedKWfDo2upLuDyIFrpXtFqzxJvyyR
4ljhIZ/jHTM3F2Opv0h/iNMK4jYO7FC24bmdSMUo53G7Um40Rk+Zln1txHu8Da46qrRF6f0aIui1
NPMgPf+TtWafKaWz9IkrM8MSx8yM5rgOrqmkb4L2AXGBcVmWAHX1T4BhbxcgzRR/EZ9yPL/JRslQ
LdpZQafiz1gJsj5LB8IGNrAWFE/r+z2Sj7M246/hr1bR+s7q1gnXM2zhryxHfjSu00kV1QpVfWYS
6glillahDtBGu9mg10YjJouMPT62HdBGRhRRvSiVq7BIthQlQWZ+qoXlN6WIniAaLPL3VnlhS8eV
g98ZZJTFYwztY2XKfjEYS5NMOAS54RfTeWnugaF5ak/fgRwpjyhy6a9Lp96Y5HpL1a+Ey6tFBJKB
/QaEqZiRk0JKZIqbCmX7tuRfQ0J4SCw99NRHuxo6nngU8BqGGCXXQ2sYZRIXLSeCiWj7xzHgeKZ1
YVUxOFeZN11SEVZl8BGLOL2zjnFWNcvNiCtxrdPeVbZhFjjY37d5cRf7rz5mriCmW47upYhvLdpm
qV48KusHgOrPBFdgLYW+KUfbynxJmnwLP4tXN24xHOwXjfV3Cg221g2ONUX7XIQhmLMNoX0PPbMr
2wH87bzMlDMeOnezRr4ls00GhRs8r8KL1BHSIrdxe2It8bpUOtHGL5PJ6L2/QpXk5Cq2dBBajB+i
YFtxeVZCzWZN+thm91kbD3ELpRizlco7jm/db2W+mQIirscwvs2FdkjmLPSFBqd4yDev2ygpGYuo
zLdmWLhc2z1iLga1yHR77MeAZveRITyyWN6LUdpe2ZPVwS7DDKdu2jgYCztK0iS51BRqdxab2jbV
73idHo83S8v9DgBwrXn7BpXeXXGFtj95Y+T09/5Q0EViV9PaSFf4+Eq0725terISp5fcUN2GxAft
XfIUYZMc6W3aIhJX4UWEjV27Gi02ge/sXiw9iZ2xNaQ9l71PFDsDRDtmD5oTqbAVnob5kP+CD312
xKfIZNhTxej61iI+gtuCLJMRTq8zbVzQkO43421ymCt78HqrvQCTrHNK9Cp2m9lih+zY4VvcCpuY
ibsBoLI43CJ1C4ac/hWh7nBePONYnhovd8drijeGgZbNspX3NJGPwb+83mWvhQV67Ltn+MtTOPKv
y7u26+xhnypOze9kQqF+w/UhLg57swD1bZyB47Y90zcgODuqPjHTWje+Ce/tnaiGyap0s3jmWy4f
8mlTH4A01dvhUqi7MDn/j1R2aWkAR5UT3BJJ4pTJdwKv7GGIXuxFh4h7Ufkz8jvPEiu0FHxDZg+x
Lr1W13gfrnulL8a+2Pffo+BQk9wQksnJkXrtTJ+Rs8wrZNrFvKF24rdfIEF3ya5woidRHF8JsIzs
Hbvds6qc8MFjQtNrvRQnrxJ3MnXBVkpWGC1+8j9r+iq13ya4G/OnZN3RKlvLqeBHMF+UebK1g/+G
YLqm/dpsZYmhF8+YXmjWWLozafs2+C3+yC7wRhAcMM670Gzs3ybdocSkISIkbarsittRodTG4CTd
QLx4qk0BbWKiBizr7IqT143HpGcwFDcKYEJcw67utQSC1mtBORfGIUUPhxnBPAFxDnHCltIrQwCY
PVYtV+prMuoE7lB6jXwF/PDQuMGrwMgkhmVPfcEuYzkseYNMGV61F+WAdqD+VrDjrmf9Jnxof4ZL
3AqyVggYgdjofuwM3nSk0xPblvH/uNkdNJ3Kp1C9FgyXL936mYDHt7vGTVke5bvDdAtTNPup2A73
mvs+/zHaY73ezTiMNxkKXkjmMT37S0H7gLcnDWe3OqNziZn+YwZ48PgrTzaYOq35Dgyflvw4Adm0
maejfiLiESi2ROmHnOlasmii1/CFcRxxcKcXbassV5Q3Q+wz6Bs+1XgXxnZ/1/xqD6V4/eLvWp51
xjo1X+ay5h8l9sQ3/RF6wTsPzHSQgk0FRfw5mQS+RzoTOhd4txnJnqt7x5B5t0v+ReJmJIlb94Bx
3L8KocNme/YjJruaYRrp1phfuC0Y9A9Tu/ymFDf/SjB2P/L8vfww7+zqiLcx4c0+KYi9RjuG3lT4
nXSECCbnLszdheUvQK6Jm/A61Y36G1055hsaIfD8GEs/t/On+QgXW182wQm+PFhK/iR/YEElUzrt
U7tYkB8vsqv5bNYeOUcIuSk0IP+YXR4kWK8k7vEtqAlpPcw6vApZP+jpPWi/4ctSDhz5ebHgUZ/e
6B03JRDBzdpS+0mE9YToX+IXUoqAp9Y6wzbXR+i7R4X5IukVfZAofkShjzio5hykB4pEuXYs07c6
G9pvDHUW/PdGuc6DF2GZfOPFMP9cMxkBsoXnqr5Sh2xbTz4ZHyQODJl3mmN+N2eCsJd52YdUGAlQ
C3tiaEs5G/k1YxKYJzLQXQ3lQh79I/GFhtKPO0zKkJRb7U9bPq35E4MgPier9uTuI9KZsM+/ytC3
HHRNDJHNm2EL3Xf8pXmv8M9lOo1fDPvxqlGT7JfvpYOnZNPcELaiuEk/hJt4SK/5W3uD/TX/BlfO
ITxTPFzzfq1YoK95xpSsuFD5U45FM5hvMVJMInf2g7kUvsFbUwFhirmBsm3dq+qGvyAePGKbwtbu
EpvKeGsYPTvJh4xUl/+42sb4iGxaIZxKb8JhCbfyQfkoQ5fO9lY3dhHNOJovq8PHzqZLl/+JnkpZ
7qXbp9RCqfUvuyV57SoKVi94o3mNwld54rvxIesP66AiYueE4IhubaZBxxmxHZdNeKciKfwYR534
ar8oR8YtoMaKe46r4dYlN6Q3AsCCjAlT4Ezrp0kDm37c3mBtIzwtVFV1p012avwcL4vmcY4xi6TO
5OQb5dweC49fr3apq9NV34eXOCTa27Tfy3P+SsVdfzJHW//JJWdKdlP+W/EGyjyRZO8WT2jQPyvO
jwGTqVg+AHqDu3DnwZUsRyn3nYmGhWmLpP9DNBNsM/EELSth0ONV2DWe4oh7Y9vbgFSSBA/sD4Ml
iuBKEUBnX/NZnXVhv34w20emOfxUTCXIr+qp3bXv4U/wlTLzdxQ+aeyD39mon1gjyDNxjb8hhmB0
n0NwZn8lPTDWxG7Iv/HfaO01eZe+JnuZ32sXbvhU3rjY++ncEdyKNiMf8yb+tIR9Tez0j95u+4FK
msjaobZ64O18H6g02zSz2BJx60OZbsNn/GL4gltddWpnF34hYw2GxPIQr1OxGGB3+EAJFaYtk0jD
++LPbp3vln/6ufmJP9ujcF0tnxuqesPR4mpNRq/eRlfu1RtTuWcyUuVpveRv4kN/t85JDlB4w//i
DXfxu/xBSWwQL8Rjc7DmUEyHYK8LrqbyootePbiGQlr1SiIiW2+5eBi6R8EgpzV8DtpeS29V7SfF
OUEvKRj3nqw96ygtklewg2jiYakc/V3C46P5TPhPiz+qdis7KUWx4kqiUKNMLdTYrmTG9FOfTuNt
io80giG72SUEVvkiEeCGWJL0w2JtS+WzAQ4+RAct4l1jNYaE5bcfUY2PHV+WsL+UOdV83fpr12m6
VScdhVxApqBYdlcEP6Zc4VBU5pChNoTG4vAuRtouF5KDZdGC1YkJ1ERirKDchvUD3dymLfRzLPxK
8wLonidJU7zA0r3RCp602zbts1jnRRjX1T2NEbohpYdquizU/YWrcIoSShlYNho/BpYBcnMbR25r
XefmYIz3mCyDxV3L78Jpwy3UfK/jkQspCA+j6o8QgpqHMJ3ZiKH/0zAYMfAdPcggcADJa7tC20fl
tXjGuNu5McS/kAqBKG/q8UlukQ4bBgMJsaPAZ94PvvnEAyDjT8EbIozJvugZM+12LTj0guYc12xw
acpLaJ5XX3S/T3HJdf9/mIEj36uflMdnwsHkM/BDWtn3/pKTEFS9G1UOZ8sSugPpc+IoWevgECaD
eFEYLSdzlB4I6tvBFsxd11N12NS3Sn1RFM4tt3lHydrvuYB61kchndhavrpa/CXAzmReZN4o0hzV
Eb/bd1K4uXkf5AvxzThfq/raM0BN1aL91KSNJh30x8DYsHyqTKY9jtbvrNjtk0lPOukVA7YfDd1i
VfFSgeNZP9aUHisDyWrxMfZQsVvI5JnyzQr3VqERIX1xtGIMEYM/hTOeCva6wFC8qMI5j+2ZkbS2
epZfau+O424p9iUjayZzgRWgejNuTioc5QEztvlYyKW6/BHzcaQVEvF1uWny1jEbze6qj5rhB/2W
khfXm/lDt9z5l2+9MLPN5CwsiTjLJ1cWxGOUoAk3kqzj8IrzXcTGQ7vprcfMa63RKDgKOdrAvFbE
LWqtUQAaFpeXoGa/rbLD+mTRQi9JNnViBuoSTY1XKentaXLU9qB2/28wRTZ4RcX0AuGKu6UGkF2/
MMIxWu/l4q+94+I0zg8yfIpdIjObz6WgyekIlWDnauHXPNUABujZOKHBk03RWUDJ2pgUQeu7AWd7
omCq5eiLkxIKc1VdJiU+IElkM4gqbqVknaMVBs0X5Z0G0qEZJIGlsL7CmxxLXkSkskRpdBTM3nrX
hIRBfravMvSfTRfsU0uhYMQPYXwoVi0CSVr0rJgxMdkb5nyQmWofplY4GG3fwXbIauO7SQgDEiP+
Sruk8ywxpl3K6tuUKOYt6OpY23YZc70I22vKgrUpUcRURIGHXNcgtWILXz5aDIUfU7KapUMmJnnu
g9swxJlfNtq4Yzyoew/yqNpngZxdR0bIf6IKSW2/lPEjXwaSjmEcblI1Zj77lcx1itqy13B4c2qj
4V4gce8kRbwlIeWyVEuqdzVOg6OY0gFimNug1wm5CQq9nkugB8KWQyDXAMBBwJPmiwbtenaQfShH
Qctp3HdNqPkB8NXXaKTCYEVsQLXsc5JQhONMCJa2OAEKhkRc0NnsBrLLStWB9cNWLwY6yxJzg/+x
dma7kSvbdv0Vw++8YN8Avn7IvpVSvVQvhEolsQ/2QUZ8vQf3ubjGPrB9bMAvBahKJWUmyYgVa805
JiwC7ulMZurBTthPtGwAr5tl8NwGRvleFnaySbIcvWjui7F+ISqN6VRKK9/H6jNMqf4zFoFxMVEm
HX18LRvDqg1kurlHiUk+iWzQeWLib8m2D4lYzIVAiFo0mJLH1mxPw0QQQe5V1XUOMGcw6sjJPLbG
tgx4Ny6PjR+QDESc+SrXk3OuXcOK0dglzQGdNo+USrXBkYf1tLaY9dlJYiEl7cu9DmOLg80k30Z/
YWPhx36gJUY1ktOV9D0o+DKm1ZoFDMu04evlVk8FmbD9PG66UHOSa9JgGw4l7oex5GTYC/WdTLgj
pZn4F4jh9jpprP5kzymmy9wiTbpx6LAMcbXIstBmZWS1I1ZX5mM/eVRGmRu2rDpdFy0HDoM2pmM1
ijIt88f5vUfRMNwnttOSKGhXxcgxpSEgYBidZuUjyiGemiNg6jv9Wy0tcjIMUuNxagQzI6osISi1
i9HNto1P/jpJSjS23e5PSL7G3ojd6XdtCYOlYC4hMMm+vhulN1wKDF6vzkAmVTw7DK+1FKg87UE3
FyNrOKSOteR5bIIwiTZ2UlYcj10bz4VyfQ7daRwZnyXxwP0voiaq4ja23CuM3lRHtGxdjdGR9JMx
Os9dgAo2jUbLfyWOhDlfa3rCW8mINuKrw8dO3dimvbzaZNtFp7aNxuwrUDOtnyoKpE1VXMaqhY4l
GNzGYWmY1MOiCWXFSmFhtatS3yp3GrFcesmjkH2DS9yx745AbryveGwxCOh4LMYP5m5M1Ve8tGip
XVM3x0mE3sp4E8AWQ9YkQtfvVCyZNk4lbdATHBS32peGjLI7SGjuuB8GEjs69n5DvjHf7pslnjUR
5yiLFXIdG11Pw4BL1NNoh9tEzza1fA0I2xw+wnqkwfnFzaVTY1PbGGFbI+w0kmw/K3BU098sjApR
B+H0dm44exuJn1OZOyvovH9BlPlfWdl5CL2FJxo5UfBP8AXhR7Lw6ZGvzSX3ERVSugli9dh4xvNQ
ksSL0mnzfzaaW4th/Z9s/NBw/uevtP9u4xfCCSu8w6irMyaS9Q8FlSzxEdHQGpon6D7seS9gEP8V
PuCffi8YORfuEQ87rJkF6/FP+IBaa1/Zbg2RiwWqqXH7+PGdRYpOx0iWrnLN8U5HOzP9DyDD/2+E
//67vvusvvv/tvxgjOKqy5J0+O9//7L/x9fJd735HD7/9sUW+9egHsbvDpx+P5b8V37Qf3zn/+0/
/pfvv37Kv4Dzh9xG/3s4//7zd/03lv/y7f+A81vuv3kmFwLGNWxG4MbAK6bvfvj3/xrC5oepjLjU
DkzPBNT2n3B++98c2/ZN0D0LMsPmG/4Tzm84wPldy/oL3L0QaEL7/4XOD/3073dJSAy57y/4VRjI
EeAF/59YKagfkYK01dZSvjg3HsMe36Kn78i7+TjMsjjr4dmeo4lNgFMkSpl7L6NFW9Y84GGTOuu6
SPSmMQMiEhmRM9M42VrWHOmDYyPRV6Wo4EmGxnuhPsbGsc69S7BN6+BAjMdGbqMY873dWfQ++q9q
qt6h3CJQj2RwNSbjoaHkroHjvOM2AKWd4g+NbBqvBKU6iOzb4FznHuEhzvTHIhJ8m+do9QOOuqzK
OLvLLtzYGCPXtWGQKzZds6JifkLfAUlPsNFdklNa0hQeFM5gkG87hEszgHvzpc0oe+tsFmdDs8u1
voluY7SIUm7p+HUtGvnSrX8QjhOWad4hiiEV0MfKUk4EURepvFf4Fm1nxMPE/rFuta73E40xVsPH
wu2fcgePFxYjcShih7MhjWvDqtSBLaR4a9LmeVLZzbPwSNqJ++p4b1nSwLxne9gOvrNWqVdsUnTo
vLTh4A9hfjfmxX50SufatHX64I4l+Sc+3MGyd8/EYD+WnXCeB4sxa2X68w5NNf/Pnh6VOy2fR4dT
vxzWY2i+z+xIu4pwojAjOTTUPj83bzdtiIdqSIbi2fJ4/wK9z4W8SPdxqLAWGKeE/lU5NRM95V7i
HsrLq6eSTxJ8voLCM88uI44o0cGakqVbpS3dI84zb2lYmxcnwKkpvXhvFvTUG7KVXQ5wUVrpHSKz
fOfLPEL6odAKyHrbe+WwgxlHYz2iMzz5nfqqq978PfTHxOcuTNuZHu7I6FKB8j+hz+LqNm+Zm3CY
pGRGJ0xAnd5CveiOkBs/AaeuddsHr5KndYeAzV+NMn/l9sSpUOETHZMRO4RBQeaKOtpzUDZ3Sops
P0bpBrw4owKzsnZEV3JngE42i2qgg2UbOBfHb7cxrVMxefc4DBi5WjA2Je9vsJBih3mSHzw6YtjY
OW+0HIFlV16iGOlG69obzxq7bUsrIout7IKoF++pJZ/LQie08tjH7Fw/RZ5zztt6BwNXr8vSue/M
6gYM7hc+JRYUUnz7mSEWzauUoySRqQkWb0XsVO42ZzR46VPn+umTkXoDnVFOp2XQpRiPkvq5lBjY
rfnCrm2Di1D9nUo5ipGI9DxWqEyCzPUPrq6y56JzaViH+jzFLgG+XbrvcvPL6Kzw1pBMe9OPkhr+
7IEdpXM39qNCqoIQoRYy2tViEvuaDnVleMe+rLydLwpmN9EiwsAHpdWfusn++Ar3+uScejSwtNMt
41Tq7kVJL6AVYNIyYShj9eIBqnu1Ah93j1eioQfjqbXrPdSLxcxovYMAlYvlamng54w9KH+YMCX2
wOqnXzXJvFvTL6tdacrNaDOfmQtTn8JJx9tmGK59YxqbSU2bOdXRtU0LdChB2O96adGzLRJ5wsjB
ywNIsjOKR1TypAQnySEbXQqkdDBR4OqAOX/zEptypC+OHwsx4zel3s8UjOKWlcGH2eX2AVSLux7w
5K4ET+M2Dft3p3adc9lZFz9sTqpjwloIF1VusRn8Ydo39sh8N50erLBCr1EzNeDUtBll+RphtoKB
0jDEsRhHZvVzAXgmN+xdnS35w4jHtk1KT09JZhAJuhW78urzAEiYuQXGX+XpSzL0V5dV8CH0mk+e
2XKbJ47g46DBKqO8vw5RiYeDUDgk41hy43mTzNZ9bvnWpvbMY+sz5SoT0qYF6X+d3e3V3L6psE/w
CtZ/RM3ZVRlsFf3gnlTa1tu6mrJDoHDcuTAMVMBu0mdnWtxkwWEsRo/CDyVlPavezNDLf5VZvpqD
uGOKVHCHO5jN6XeEmXWJ7cbfzUPCBLQvC2x0EfPzOpO8+osexNGmxu70OG3SvL4Q2ldiagrlCZMM
CAcUWtXQ37nwxfYGSy5nCI/cxb/+SJGNhUEWQfsRT3w4eG3/ClJ1Es2s4q8ozL++zjAnoLomWKsz
aKdmaJ5Utc8z76frOFarhvTHBPXClERfiZ3tRsv6BdLszyhSdUOny8i2g805tDYjhCE7+e4UM+TN
nhEY2/j7hLcLtF8f9Tk30MQnaunW9w0KExtRsUzCT3Zb3hAr5tnvQZzVaP6LqAGKAG/gEA5Os5Gh
8cdEO75m/Qh2oYAl45X2l8PB8x5ke31Inf47tVvEHJ4NHWJ40nHlfQCIf6JhoddkqXuXocYLYSbF
D9nLMaY+cTAMGZ5k0c00fOioDV763dSG3o0FEb7hZHC5bDM+yh5SiU7m8cHrOufQ185r4o+wtgqy
MvtU45Exx71ToGbGJn32hS8OXaHci4iCYxwxgUqxZW3oaCLKZeuaF8ZA6cT+CYfPGsNztO5b6ycc
/aMY2vFSymNscrj2nA7TOMqUSQxy6+iAxObON3ZpL37U2PXXppcfdd+ftYeG1NM1Q4KS9nPFlC8m
9q7X8JqEe1GMh+xYqic7bO5cOzM2YkjoIoS2z9Srmp7w4tNxKSEX6JGiCPMsqfbzOiY57CCtdt94
PGSphC9R0gifArc+iRAuSOLCFxpHJuYVioGqZmYQTsLgoP8RINtcAQbPDmoZs/VKEBneMqQODAig
y/lqzWFzQn6AXtAL8cMb9cT4IRxgYzTFQfhjfEPjjoIxNO8y1Vik2regkUzvGpUMXRQNKm2WdHmV
ine2285b3SJCzFFolTIAWoLlKS/sY5wEejNOE/KNMeHcWSOPEHZxjYfOWsX0PlYdWX8s3MMlwkcT
tEQ9x9Bb8iRUdPUM5lKJ8s/WPOK5CB7Bo7H3taHPPqCQoGGvYKWnhdE6fyaa+auqMaApuGo/jzCh
UokNqQ+tWzJvRo2Dtasqxqo9Mg1C0Sf6fkjjzG6ftFQhccCcadK9uTGRxvr5Mzpz4m+GkR9IIuPF
XP6IysdihsoUC/uhacajp5qViPP5pnz9HCBZQYCLyrzLMI+b/XBXkQW77GDTqqjKO/o10UOYHwzt
/IoKpu7Ksx6E4Xwb+ANXo9mP6BE8cCc6OWcx28KSs1JTvm3SOrwSHpdD2aCnq/3hVz51NrghxqJD
AVCmcAEJ5QWdaQnJJZ64031HHVwkRcgAR/IkSczc8Ymf/E5MH65OMVGFJAi2gxBbVttTbLbebtoK
Q8S7KXDKh9bAAEgoygWhkHjpWWfd2j045eR+FfUPp5zszozxhvukQJqtehGdzG51jCDGzKMe/3BN
KZ9APaqjnREbMWA0MR09VtO4J+5Sw8e9MZSECKAPo82iawbSebHss11keuMa7DRhFbdPBKC+Nrpu
X/oQCbkesqtV2O0J6rOKzlmNqs8p6g6Wjfll6WYVVkzgsNrgV+4xhuEDm4iP6PqdZzBbKXgQJ0e/
zX38hzHxJm+lu1te2JrkoxdRTtdC0ZnEzcI+aUxPJsYHdGMKlzS2OC+aMCUyyIENOW/DEBIS5pIv
2Xk4hfJjJGGdQFMeMfGr311RnJc8qVXUWvC7nGzdEhZ73/ljuAlujqZ8mpv6XoWle0BOvgerR5c2
K15ES+C8ruyN7eX1GkAYiu0pNI/QMNbCiAZ8DQCKdCRL5K6DdwhNr9kOisFpLJry7Kdu+0pDd5nK
We7VdORwoAjB74q1a6DToh3J/rs094d+fPWN6AsWzFVK+0nOfICDNThIAzCEo6ztDfWOrlHvLT6E
vRWSXFwu0+EhBmrRg5Bt/OxOj/w3P2SQkGnvnsUdS0ppbj2wBdcxaY6KGvtYJ/HvWtUfImJo5XvV
BXkfJxtqcuxunP8EBsOeR36VT6zQlGHqgIV3ZtNdxooOVyCrg7UT57uJhMNTaadU9CSeG7X32vrN
Yw5z+yuT6S2ZxnDvmW298QvzLhR7OrAepuj2Y0CXeIxE1z4YlvwANVZ+OKLRW9MjtRr14bIsa6ai
ULySLgWgAnmw8aWz8UYfSFiFmlF3rzYNorsOBklJrSP7sTiW2kam1OX3kYj9w2ywFoa4orZVihDH
GOeTY0E8Ec0wb0uP9lzSXpwaD1uEkXBvCPMaCfMNFgzynS5E/oEqcymB55DFyC/FB6ACGggFQt70
1a05LM9caBzuDvbCUAExMGnJ/sVb94S+K6fgvin8N9sP9R2C4/lYiSTCP6sutdSYyKPe3WSPpcPk
sE/az37s5Cbzi+dJkqKcpPWrNSzW87AJ7/rCeXNL6PW5cDZFy2MSpimUvXK8tzpMGsYoNRr4+VNq
89wtMxnfHerFcQBIYu6vOZ2nY6/UNbVpNmkUX9pI4m1RhNt5IoJeupc0z8wd3c5XCvdFc+aDmcC9
tSYlieSUomILiJGnqV4HZIh3iMVyhPJjke28uPkwolg+9M7Ztqv5zuRxmQaVXJ1G9hvgmIrVMUQq
P/cWkoy5H86WSo+zbKO7v/7KwLtIfF6ZbHDqdmdr+UNPw5peWH9FXV+BTBksmppugsyuiRehoFbZ
fqJPvu47We6SCiBFMFS/Q2ewz5w/7IcuQRXhJWojMmIx3dloruUyUsIcJaFcoQ4b4tg8KwAQ4Vhl
26YaKKzH2XpA6T8IX59cXMGDdMQpR6Rne7NzrNKniiDZi9uqt9mTzyYmN0BTXnJQZRs9mJG8mBOk
iKo0j64l1MtAsm0yzJActNkdOy8uD1Ha3pl0bjdpipwfCyqyohkDVlHk+UkV4UONJlt4MU2JWjz3
+dienLso4OYowwIDsq7kI9Eq/ali0yud8MctltjlFpN9ybqAuoRzrtfVLgIp9HhWkewKD30RFr1h
hTa9s8wDwbvP0aIu/esPbOW3ZqoenAw2X868FMMIk3oKz4kRk2jTh8YGZUVsMonX2b3JBGfb19QL
VudgipjdYSXydF6QbAORsUa1sWUf7JEGs+hCQLC5kXdpihq1GIkWd29er+pHI9fRdqx8EMDIRqo2
8NZ+vXSLJGg/hfTK7ZBqNpnTrSY7dvAQlJ94k1GzddGjTPofq/G6VZxSoZaYyA9prWvgLXrVmI1C
3GGcmGsx7ozMb2TZn7jckGXmurw0iVmtrOiFD0HvLMH3OLkBlnD2XvtGW0eX24Arh/38jJ232ZA5
X4Pdz8pjXMdbmuvWAaur3AWWupjOg9ItyL5SFGvTrR+9KT6EiLtsIFcbr+NJqxrzxZLZrgYtzL6B
vyOL3bOOp29eO1HJhLR0Bd23uGpw2+O7ZiQzb+KWPt6cXEgXLZ8gzxkSlXkrw69BRh+VNzHxYb5c
u3519lrtEgWUaxoziQC7x2SokQlAvTOt6GqdmRmltgyv5NSnuCLST8ONXpt5OQbKLNliswSsA0su
2BOMo5d4nAiHIZqS1LoPELaM9aluNZ98QJ2vHdabTL/zmhFbDPOTW0l3q6fySwzMYG1eOeVgror3
IKyGve6egxDD1+hyHe0ODrDufAk6biJeOaZ4aDrIDGgi+PsAuydbBP3K4sDV3vWOUWzyIhD7amR2
Xq6MUryJRCIgzGiDWDOXzscVdPbUm4P0MINoXsj+vLyqzgco2aTeKqnlXU048YSPaTOk1Qvx1vku
6Mio7Ob5lHXTj1PExU9i7wWSFjn58FQI+2VuLEFiCnvbmui6MpWdUgfX6tCx75t4RCr/2jRARguU
GZbd3hkUbmvwnJFXiG1qfGfdMu3sDUbefnxD9e09tIGzRV5tXIT5Ewzqh10VfQ4+MYaVy3pbUCf7
+mWo9W2MYNsa7gT7h8Mde9zWK1IeXugh5hT6yLqw3YKFwGNSX6tmzg5QMH4BMLUO1MV1YllvASi2
3HzMokAjcB2YQ1koQDSKM1kpD3fhZN3Lbv5E5G0q5AXttrEAZrlOBZM2qDaObB/qyngRwdDdMPAx
VsvgzOEfPudjblyyDLiIPTylVblhrGQ8YBVHTIMdRC8+xAhGQWBynOf4LX3Zb6sZYkOZ75I8GFcC
rC5tNYNmWibPXTCiSPWRGRI4fU/A+WYkOoqOJcbccrR3Xebei5BJaGdvaCUke5GWf4yc559nHOzq
bADzMeJzYBj+2m9AcsEmhL4IC2AlHGS+c8R8CcOI5T3pOkFB3vGJ9vNxhjt3cFN0ifRpf1D9wBqf
H8gAgF8j+51SvvkYdsR5jepGF4BAccd8S2b4MIzxX6ypf891+x0HAgoVPXofSEFVEO/t7mfHSX7i
XBxmIGHugN9AzOADexGPtJUhanq5izYxGk7QAD9oGIBSxKboyPxYRQlwVsv6AF9xbgtjj1D+vXJx
d9e6WLLwOgrbFpEfm2EuJvQiZvWUz+rBSIN78hIwHnO1Nei0eUD9hKEf60wY0olK00HvZ5MFYpTE
kHsFrrNyifgUbFGRwjpiVGQsZcm0heIOoQ97cNH8qr+rgW5NlPTvIRs2Q4LrYM/DNk74Rj0y9DSj
jyGGtmtV/bvvBsY6iAo8FPZBWJCcQkUjFuDeT98j1CbjlPEafM92/NbK4GBqYOjnHH0fafvFSEzj
OBDyZCLJ5ywYwOCI3mnknKoq2TBOlcdA8ca91D+hLJ5pmOX9qo3K+0khGG84V8GH/p1O7sdYoSUe
wg9bocUMo/zXXLlfcZGyZAHfYpe4pMaty8ts6xmUD0M8PiZjx/MVP5td5+80bSXfNNS+k+k1Kefx
LoziV24Om5U5fmC2+1FFBg9n5Z1tH0VkZ/M81kgw6uhUlNwkMlKvGTS2dVzEZx9jVuZr5HjzOmij
fJ3q5nHI3EM56YWaBhnBRD1AT0wAe8y88eYxSyagCGagLT4nwLPCKfSKNftHTHxbH+FRMgYEiYr4
mzr7zEZ97Iz8hQScdwZfCJn4t5iHCAE5rUoe7F9uaQKxyzkoKDywXK+la5XhmaPqDoLsPh7ZQbHm
H9NcID1tsHzH6FTriahBven3pFOgKfX0dsEnUEXGv7xFZNF3T0Y909qVF3owA5UOzdQmeXHL+Tth
drIiVpZX3jfHfBhu2P8fnI6/gC5RbuLJBzHEh2PBy6PetE9tD5RGu+5nPy1T+UcnaouNUYj32u0+
W26BLcUy5KbIOo2JeAMd/a1UhHMRiolJlb31wngND2XjzeUPqMwTzcvuTifXxG9v1vKLTZdXP8El
WCED8LZFMmBDT8CWfdlTdZgKtLW5ca2KEpTngnMsD75w811H2F5gw/ilniiKXyIKT5Vl75TgpMh9
iyyQQg/h9ahj+haooSt0eLKn+SCDJNtbBd5ULS8CJ1Y960teFvhVh9c0UEBY4VKb4lj56sk0nAfX
wyxV1aCtZvVjlcgIGfY7OGf80gJpRpltF8ObiY+tJqVsCbVBY94Lrpva9TGWoMbqztPIPe4mEytO
hzfHpQOXze61CivmV/VDo4c7Ghxot0tsuHHowteJrZXRTk/pWB0RrNBBK9+beQhWfiteQpCBYH7L
UzR1OQpPXCCtQ7oU19eaPB9dYXXI7fIlROlMAVA0Dg0XLKPMTL+Uwp+ajkicU5S/mbRejTnFRjTR
SKVjpCIz3o1SUn1mEP4Ms+PSoNzKbMAKiS7Bunfeb9HTmciLRwPQ6hrNOszorMbiQq9HGsVpctLH
UFULIhIx+WQ++ZHgX2o8ONQxOdBEijLASChAuj2v+sVH0LOy2+4pNPv3wRmfkgAzPeJrGpIFXnhW
xYa36yfjb6cpzkMsf0dld1GGfKpDNHK9DPS2F32xIUV0Z5otBVs43LG+altvE2u8+NAXAVxdVB48
KCTvUyn+EE0yGK9xZ92UXQCwKdhV0zrYtMwSVoNx5pY7p644UXiAlgNqBDBw/EMz6WKVZrqKD3JW
t2r40g3kOskIVmTlb+hDqJWCh7guf7WD+y2FdclG6sTOg7rh5NuegD5MF/3Rj4atENSMHsMK11WH
CvNtPCFnqrziBUAAQPv4WdjzxQ3YwxepnTDVul6WHLcLv8LS/izrhJ5fARCMio5Q6qcS1IYlGRsX
GXLypD4OfbO3Jvy7M6KsjaGGd3MMvxImhGF5k/5kI/XhfDA1F+i3+Sbk4eu94WmEiRmAtzGiIliZ
2FqBh92csXTWdseorwuwFZlQEHspX50x+K6EfCpkhYjxQF20CiG75ANmjHBjDLIkRITdTzT+FiId
JHw2YU/d95H1WpfTk+PEzzYKqikrkBalL4NdHcyoeZ+t+sCJGbKgCk/LNzdZ9B3jW3cCjewwAKIS
lxejixHcNYfKzu7TJvlNh+UphjK19qbyu0m41szKkUdHGIiFDg9Z5SGM9PZOFl3CvtoH7mFIEXVj
FEmpUAzuQIbJHA3xggXGCJHR6+x1Gvhfo6yOTkS57YzGUUV0jGYr2IMuoAQY4gmwhAS0XepboZ8z
p7g1gWYP6fjluqHba5ZwD3w2yYzauHWZcZp7yw2/DCtK0Mljmig89Yo+P8f+TH/+6LnOS+IHb7Jx
j/XSwy6LlzqHLuda9bFyoLgoSCbanJnXiV8V2q7FnHt0h7Jbc/LFs6Se9GBtXM5NPUQNBq4RIzJC
6St6yh4WWGwiw5lxHVJuZMC1cTcwoDCD/pZN3leHkx38p3W1JDkTPX4PUMhxGK6TedrF7ofv8ZKD
GYB9G9uveaQoO6Lr6GN2WIqTCRAj6o92l80N9lP07X1j1FvPrrGYc7Zcehx+KBgxJqxU+cy2MeTP
QCwv0JwAIAzndJlRlP47M8V3Ift3iudhn9XxUXXctXGzR/X3YLVOwoLLJ495c7fwVJ3GDjYFvPIN
k7H35Jej03oLzuTAkWnT1Dxfsb+ID8ofMx1/14IJkQ7xOXxMwr8MDgbg1q8EH3J4ctse+pT3yrns
mHroITjXXpq8u6N5cE1qD4LgF5bovvDG9VDjeXScs8rFjhPocaEfwWfBEdDfShEnrHvmqh7yE8Sc
p3ysccopEksei6Y+O73ceRKLB5yHhBazSEqsbShJRYW7KnCgN9pW+seYuxO59PcNC7bZd79or7FY
pAmc8ugL6sh+bCx3g7QN/wi9XjojRCi+xNV0CxnHrgQKNkRw45MZdfBjweHGS/GciGNcfky5+epO
2e/Ayn402b91wLRhyf1e94xHA5BhCjnPuvaEwN8DohtMpttbXxG2frRIlwRcB7pQAJfTxQrEQbnt
bZqyi5i/ZYwU3bvNOcVJlbwUeA5iJ3kMmQPS2KQzL2N6SzWlBmYTJiF3I+yivPK+FOBwYs6vjRDy
MuNgKmq3v7k0WvdebIOS0e7V8odvO3POnelfJY5WLLj8fiwptD+YM124DE9lVQBtLKdf5HpemNpt
6FOsitl/Yxb3nJTnWRuftHaRQUwaTvxwG+ly17J5F8si4/hqr6biF2AxMBT0vRL9amsIU5P1arLe
aRWCgWmDDUqMX8phojNMJw0qdlXX8UcQ2ZyO48OEKgf+k3+dZ+8LjFtJdMUZnKuzb7s2YHv5oEqs
N8ESUdE0lCtGaERrwHiaJhJQLPmRiAggD0K5QCPKdlAoOBIDpd0eQ96SjL1Pt0VJ7k6HUfETtcN6
mCUXY5/53R9Y4A+jV9xXYfhplfFnqFPas4BiQTWv8mY6hBEizzihyKXhDLxfbXyPNasdGPqPBjkW
dr+LeL6bzP8eicEmfGRteJTrbRliuVXZizSJPlj6B/nF1NyYqKM5WUmouKXTwBtwvbfE+01r7JWh
GmRMPc0gPP4UmJoF93AwZ/cljLh9oJgKZiD8ifXiNCTLQ5rNN3dUa1k1kl7LfDB8+okRwtV1FixH
oyyKGNJQyoQPdocHQLJpgdMBiNk89ZLXZzrTHeKHbTqOBYAWC8o/yKmVZ6c1TDd/V1Vztqf1fyc9
z7kqA7VjjhBRYBRnqUMqXJYj0WIg41ZNx2nBmOw9aLKWkT3dhsBpWhzxDDAINxFuSd+wF8jFdC33
dZz+ngo139t/ZhuXqfLRHGtIP7GCoV9aNEEh8dND+6yGbUVT2mWAhdHPdlfNlNNEq0CU8nSPldjm
XXDtJs85KJm/zA3alTb6oXNWrKYKYY1lTKCG4RnRmv1LNhGCyymTeFNZl6iI7lsocpSYBYQDkZ8r
36D94wxEjjS/vZhGjtdKLAzjDc1wta7Vsq01A2c/oFGLqJNBoIEHEsefyu+pC+WqYrDIKiKC8t23
vH2Ged0XJtEuxbEjLUx0wy11/O+aHKjegSDVmwh3HEMiU1KrOV9u8pIt92JP4iwUZyQbylfZ6kVt
fmsze9daxT4hvaSezD1gRo0TDwO1M9V72VAo2ipafViPXUKPqViHlSZjw71O3vRWZhTpMYb/Ht0J
Um8CSZ5j9D5gDxCaxsGD6eePEcN9txq61Vuk6YL4VtOztd/mMD+WnKFkQgllmcydwgyXeB9xljfj
S+JnbPWgQP5R1MRt896G8lEUw4euqebmkYV/IjOwJymoe3Vm5yIs/YTHc54B+Zs0tTa2swlTyjjq
QgJL3C9DVuTxsHFmdfvkB/JmGpa/sUfzw57ULzEsHriSkR1BLRksEpTlr1GNwoV3S3I8L8d+s+Dk
lPbg7eSMhQRDWTPezYXNtL2u3L3P424G4Bxyax8MpBxGyngWIMnCyvuVhcrZV94iS+Ggkbt8l/Fm
SPvVWQ74RV080jmGQuzs0JFEu7/WPwN9XhkSghMPtyEB/EqBojhvOesJwtCmi4twNcMgduer57U/
LmUo5XF/plnEBdDDE3qWQMuTor2RyGpREyyRoCNknmwxm8afjbGcGTwyGJXzCwuGdexzZj45SciC
9i3gLOodh0pIh3jK2/ixcL4CyqN1SKkIGVQcxlihvLR/HGVDoQFauGG2yOYs2cccRAc0r17bUiI/
tGv09UVzgmm5zyDbltHIBlciZEFxYHYpkD5jfArxZNuEhji4dMo63mWw/1ZTEnJiRysHCDyV9P2d
tjMwQLR7weBjZaOR7DBU/w/qzqM5ciTcrv9Fe7yASbiFNuUdi0VvNohudhMJDyRMAvj1OuC80Ohp
oQhFaKMNg+T0dNMUMj9z77k6BtxDcAfFBu2NprJlnLit7I7CoY6+pGo+KxekAjPXTeXNPVFF1r7h
UN+rPDiHpesiKLc4u4Q3rAkVKtpTJ1uds6Lr29PPx4aVXlymZ1NJTy1AqVERixMKCsi2lS31UdPL
uYk/nvPCNvGa4+p1bDBJMHMvTchdIFQ2n/Ksm8Hcc6lbzqlgEkzdBq/m59NlbIrjkLyrhMqi8NhR
hGpGFA9CdsWlvyA+GnoGk8CjVQLCfDXLbjFjtr+MOPS3nV+EUAbrEriJC+qx8Jx3kI7T2tIlOE/b
hao/5ETU8Hwu3+HPm3TIcDdk6V+rLsxDa9lbf/mW/31TTc5/fohEkMlw5YFxLzUAutg1TwPt7VEu
39wUcdYvb37ecxSnEg4ecTDUFf9PfYpS2Zxsf6hP/36YczPKNq0P1L/Qv3XwXEvCq2xvpE7IKKJF
NW98yS1Rm/2r36Z7l6TnLa4bVridpumhZT5JuJ37fMaZgr+BuBTmyxbj77U/P0QzxTrbSO0H+37C
ga2M5pRilfnnzb8fCtNMD0Qs0Lb1TNw0TGez7Wd0lQzxAprUbqkc4q7+1DQW25/PpW5GHfPzH37e
na/EfnDmLX8ehWx1+vnsvx8mvsvjo7unqZp+hW1x7rJc76UVKvZC/D7+eS/waOhGhZcxyEMmmNYf
2iBkXGNcscFc3ojlm5ATxu2hI1sAOHAO1DJlUIZWtxDRdiqCtYBps5uk+OsWTIkqC979uJCibBwg
annjJXV1siV5Ze3Wzdl32ShXx4QXS3CCzcM8WLSECv2Y6qsDGNbfUW5+zSQDQuQf3zsjWvPclHTm
6GkruKDSx4UvO86OBPEYBi/5Gg/qMZNOugZT/jua1UXFaktTdCra9uJn/l9r6BV8qWCb60xfI+3v
4r9hRfHV2W2Im5+BGAkxu9oVIxsmj/VFyaebMWXkXxAQ1ZU3oMXorBXyOdHFu0mAO2JAgindJTcL
KK3MscXX0IugD56H0HSeWZkOayJmANgZMcP1oGVqVMKb7O2ovSCVmDeesEKefdkcOgaMQa2PwVCy
FGh7IkyQvca+O7PcgkhhGfd2IOqPKiSLiT5vg79HrypYsXvGttnN1v1pxAFrqDY4BizlyBBC8WDI
eBuFIbl0LHrWveE5R8vgJinq2jiomS18W+SMUyBRuwgGvbDyUONMb72jikvrUmv5STKwxSDQTgqT
QfV7lCfiytUOtSDrMcv7RnmNjd9pNKZQY+gmt3Zn+3dNbT4jqqVydR40buE1YrJ8aZCnY/DFczE5
6jKIvCXnwSi3iqOaZrz8zXCQ1djMBldWqj4naP2a3HCOGRCui2GLoz+O0KFNoK91FlzizEemNJvt
n8KhYpJtVeysiLTBuDU/lDOxD6gxCJlkcs7OeO9XpC6w7RXcIf5DG2Ti6qTLXEH4+tkzqJNGDDl1
bZmMRASfN1r3z6BGBsg1+++GSLW9nzafPBB7nIavTmADbOtBJjTlfHCJPHlCiNlvYeqJfgQwYqC/
rtyjYafBk4NZ0I9Gb40MtT7485KpydrwWOV8ywb2o3NmlCtA9ckDMZU05Taig0ml8ZXwqH0cUv4M
prgAlSJarXRvCFZx5g9Gf/QzZHejtw863KdoTMG8zXl4KVGmsQhnJmV5EkKfYX/lrenfMs1ocsZr
Xc3scWKUVAzMY/uhr3GOClLuQG3GO9XyJzwWr0AwJ/VgKnFsW7+8H20T1zLbOPru7NSzioOWU1Tb
YTGcWQanigQeilW6h5kkTbmLrCg5e9DojYSfdwlSqs/k+89rYppxLxAA2B8KOT+UOXLndKyKZ6vI
XuOocxG642BmLlSuHCP5ssak+UhgXjU44u7jIndOXu3lEd+kbcJ0E6C1EDbsvGLwdobu+E3ayaeh
oR11EGdKQURA25M0aNj5gYMDsbKG/vXzAhuq8Fwv36jEHcCCVaGARrjJheBArIy9k+GWYKi92Lrv
DYOZj4nMrmZZXynlbnq/ImmmR6phLNwvaSNfSKtXA8BiG4tiW7UFWLoEkVTPKvVSFtGiYIwfs5yk
EzBNw8F2oWNNVRjt8jYt9jDIBWLf1HnpWize/thPBzwz1vPPFxst+gxIFTpYLPfL0xXZXCcNrVpV
xVi7kfwcwypo/wDMp6r2g+puqFzBAAXmg1sW3CyVPqOkNu50KV7wgHoYJfgoLcjFw8B3rdouWXdz
6hNawCC+jsLg4rf+4mTOs0s7DrcmdM5+wmdiSyzI6BZQx/JPaqdHL9TY7VLwYPRLaNtb2dpbvHpM
B7r6aLkqvFfd2CKqoF9gOlmdf95YSKf++Utm5vHbPJ8jLDvpERwdmK9CFRTeVnOxCKpUQ9A/YzKJ
j1PUbcPGp+5kxf2qq7TaBcbdMIv4PBUjrwaNnSBLNDrEyZKnqclhA8ACd8qwfrSH5NfE4TY61Trr
x+qa9tj0enAYXFDtYy3fxzpJLsjZW+g1axvP3TGOGmSDI/DVOnAuDpbQCw4c4pA6wIgulfHUOOHd
HDExKbWgllwexnZmPsiVchplQFMFyReHIUSkqTRvFcYMu/M4yTip48wQxCmprWq7AAdruMPT1D6y
pH9tm0iufQ37PhjiL9aN84XfEGZ+3u5npsBHh+CUfaLSbqMtQgT+OcTCWNyBJnbesgcfSDD027KH
9gdYSZQo8BLFHHKc/sqKsDmvwNFNAG/bm5IpgfOVAuujRexY7ueq3jDqtDCnWzX+1JQTwRpHfsAD
TccI3Xr5FAiy8BbM5asDmC5KQnnoE8p016mco6vDZN9iYd7YWYNnlcugz/mK+cb+dmq4L1KnhVPL
lPHnmy/d4WjZXKlDPT8ivkuuDljAvEJokgIh7HX93aPrtxWom2iMxdEpY+wDlsVzTWjgSN7xahg6
iRKDdkhMBHn6eAmP2YTVY6rKdBO6Lvx2V3yYrrMCg9deLQRmK12NIfF5zldoieEYNkV4bw8DM17s
4+4io8LnhSH4Pq6C7qsNSZicnLx5ki3BUOPU/ZUICBHgLcFoTdPv7bqnDpGMIevlie4xH3gdK0RJ
YtetgZB+xOvr7cUwtXfj5DyNuCTiPJvenXaCgmSYYo/ulspHxK+GxA4Vg/7MZ+/ZTyp7V+q8uwRN
FR5+fv7eCMbIFXQ3Y+Kdw4kH/ufqDVLCFAcxwnjvUCv2oftkds18X1oVWBFSGTGB869NmetB5lgK
IcTLD05H+F3ktLhunHkrU+4xRJ/XIM/8r9Y3/tR7nHHZezwExLR0BSxIlVabcQ6y+wE5k0UAwkEb
RHdg+aYHRjNsWOyBwIl4R143zGFHxP3apWU1I14hHI/DeULDuerd6eh5OntAQYNQJidhrkNAzchX
nsTMk9PlPt7WPByuJuXahQM8OyVN8OvnI2Uof5cEcXmn/e6E6TrZNtbsb7At+be0NUl4FHLaaS8m
fJg4s4l3dFb8805sFD4hZYZJ5QK0zfa6dwYH3U63CNm5IcHaNhEd0lDlp3/fM0R+4WU97Jsm1gcC
6uy7yJzKnQwKZxtpcAplGxF7lxqUar4/3iUp/GHdBPG68pP+4Dki2WXI7g6Eq9ooEE5RwwImcaSz
jwv1VnrE+dCmqs61nr2hwYO2NJS6NRWqYFwM82TjvZ+I4d2aTR494mAmHdRyh9OoYUxov3h1AzYA
M4uu3rST93mU6M3Z5WGE3qlqEti7Y2PXZmxWp8a0t4x0+usc8QxbHYaE0hwlxKNUQ1qq8r86Yxtm
pL2J0I73YhPrtMvsYh5r0D8caBcDBhBI63ADXR+T5HKHpDxtPL4dGKymYDQedNm+9UmFJk+tRFV0
jQL8Lgpr/m9D1pd5KstXS/T+tmHFk5ijvwMCPH06/sWsO/0hwzzat/Wk13OYfQY0+K/sJh4NPXqf
eIbX5DS8qUw3r8y0gIAazS8/w/OUDIiWx7xGNjBi3cYcv1HCp9ROjReVM/JB9TxA7YFZ4AFgKdzG
3CKE8j61Zr4eF6/wbe4qQI8bkdb1JbCDGERKhVY/CqzHmKRCTv1p2/ed9TUZBN5aZKnGqBrf+6WO
Q8TwwHbgE6eM3MRqsp6QLMmNEaO9niiaz/HyH5IxRM1mgmX1o2zYzS6QBRv1BwkuhK/xBT7JgKkA
MwaBOSy6Fy2jsMhASjIltU9bYzlniv8Sd3+T7qfK+uXBeTZt63lAbhv2BD3+PCuMWEkBp//xDOJ0
Bgec3FhRYQwG6ONsbB/c1vlAYCg/ofdX6fDeJZiP4gns+lzl72oUPj424R8qUdT3kZ3cITL+9Frb
++M6vHRUHgI2Gz9mGyKVqvQ9+ynzQKZOeXRM0wCTytaAaUa9dTGtPw0RukQvLQxuyQgQpub2IJoA
k0JjXOZSMJzOSv0MOd1mJl0Gxzw3PwNaiX1jI68fK/iDbdQiXSITgTFM3OzUGMmDLdUbuiSHhMcI
HR532LpM8CNwuz7FQXKXiJbIr58rjNvj7Ll3vTm133Vf/WIkaG8Yfk6H3oWKZQfKu/MY9Owb5MS8
xEhOGlv/gxXCQ+brkV8a0UhznHlHS/Obc3Nt/GPz/39tQb9LvlTVVt/dfzWd/xjJ/3Wk/39kVLd8
5//kVL8m8V+FN/3H837889//28+f/0+ruou13EXCSIK8aaPTx5D+j1Xd/A/L8yjdMKQLD5CBF4h/
verOf7i2azqmhRndDPi//6dX3bL+d4v7/41VHQfVYkX/X0EKgRCm5QdeEDqOF7JW/a8ghdmtLBy4
mGANvakNkq+ruKddNuGhzhI5tyrym2d/lOYi1SAA6NqVNtcuRDe3WPLHaJZH1zaOeWzcF4ewnR/n
iKWPmCN1rUFHpeOxzOAhS+1N265KHhiGhRpvDl6ajZmkR7bwOM0Dez43VJIrw0El7iHWXXdM9xOO
s4Yk+oikUblN0Hx+eUG77bLoxAEMR7GS335Vxw/aY6vghAmeK5RL16x9sfCdoOcgPj2HFoy+kCuY
5CIp/YFNS4HBqjJd5tVVDbazIanTTdUh0+O9KtL3hqb5WJl2BGcfinDsvMjYL88u9GTsE67eFsFb
3DLAJA5hMSDnZ/om9+AWjNpIKrlGsykPjdQ7S07NuaVYphQYVlUPqbwaSVnKJGljS+qcbbInSGJA
Jq6XMygYFkp7FuxqJdl0IC51DeOv6BG7m1We3bpCsWPEOVDO0UdlAUchDOUU1/M6TtWw7fGUOZbM
dgR8PNVNkO4lgAJQZD0uC3/q71Q0IsLM5fMQZs7fMTe22pXqPppbvWpEwSUL6mt0u6NRpO1tgp/b
KoBkmf2RWxj6ETSIU0MsgqmL4N0fCJFN48Rfh64FSxDc1xgUAE7jGECMUI9sGJBclN2BAhWUHYj/
Ogjxzwx4hXTcyw9Ca+7lWBxm+vCtiYNqU2Wi2fRl/1uYhccsxP4TRMjb6tQX16r+a87OtOV/3/p5
Hu69qVLbVMYV7jd6LUcN/TM662fB8n8XFLghqwWXUFgoyapmVNe0AfMoJ3/PgPVtQji2mYaOHrKc
WEZZDMj7ZfAii5dMOMuLQ5BTk5rhCSXuRoeFx1nc3oUTWcX5MgqNfKfamYH9qEXKcNAMVL7hsbZX
mYVyuFbdsQ4hzi9dzNqcxXgy/GE81QNRpqVLvVk68UFkbAS9bNjStkGC3keUDif2fpC4c5IjS4Sx
NTsjJGrXJv+FpnK4K/GnoabrN1kcDH9MmX83g/G3hfZyDZdE4l74zj1ON4cCpkXh2+bHNPjdWJ19
x08/9qdTt0DvpZ7t19IGZrXodZM+Eb8dUj9GN5LfUe48x144rkRtDbvOZc3hROSrVpJ2lmv0L1AC
UCd1SE5uAuRwZhnGYLyC8ZpfFxJTG8KaGdm2LnqD7JoV0ftUkC4XMxswC8ZFsYoJR1H9IctMVqWx
ClYemXu+HJq9K9NnX4PSdRUA6KgnTLLGrtVWstylSxNsTik7lxj5ct6QdYsmk7UOAWB7AjOuJKM+
AiGyj7ZZvdoxf3sd8g8nubyG1SCvc9gHsN/xNflsCVuSJPbW5KPI5jVqq5ksEb8D9nNzUyAB5Mtt
HR8g9Kh9dSbGvAkLcbYUbkbX9/sNIgM15862lyleBnZboM4bhFDEAJh+c7Y/K+3PF5W6TNZjxFg2
qx7sCks2YblkYxlIAKAiwPJtUN/C9PB2if5KJXPBPhbzKrHj19z58vIuIq85uvnxPJ2UL4ArTcg2
KL0PReN8sD4BH+2Pek/gHf9UH10Kk3VtnVSPAfGSa6SW15DQ5w/frFPUhKhS/e5W1/mpABSxCj07
IviyHmBf2jakBhQv1hhIls18ymatH35RjDxAaGJXK1N9AAxekA1GI9FjV2nMGrCyZxkE2QqI3/24
dUnJugUsfp5CI9or9kerbmwwbabhHbpJkiaUuWMY0B3jmN2qIT2gu6ILniQTCSSR4a0MZ/8WQADt
eFTX7pTBKYvUbcbX+xjinLup5DXJHixDVERodvXDQ92VxQOSU1pL56gZBjSqPDEyzh6k2WioeY4J
atJFmqq6h583QMDqFQ5sOmOUWqvAuS90F6MSH/DMmYwwEd35J4+6MwMSpkkFWg2FX93T5m3jcCaW
oCdJiUn0pfL9GH8N6LsgYCfuaZ+U8PDAtvq55HTVU+2c6vAXh5e6EkkvzX7c+NomxkYMQBIyNC5Z
x92X5HQ4qOCV3X/W7DVdr4uIvGBM2YygRUp0HEbkU2DDBpzhS/DsH+p5AbuH+PpCB5AMJrTgtbU4
j0U9jndosLtnJ2bS7MuPzPvs27o8+sDcVrjJzJ2PggfyIaFt09w2e8vow0vu++3Ba9CAgdlcQp/p
kwcoC0fcM+3ZFllLM9Dnd51GOKMiqKnJ3JxGstg3XuXj2e/9mPXdkD20k9cyKzPaGyIdd1tm1xzj
yc3AqcKI0X1sJoLGq8qBep706APz5CkcKtYmXfTpaXOZAo/vQ3z0GqbOKg3RMGfhd2XCj9bsYMlP
Nv6wMLSJDRxR0FiQBwLLzbbId2556ljPLPvROjePTTqLhyTxnFtjPXa2unNscW4QvjyTc/mmNV/1
hDFvr2xAIW76jNERCbS0vN82ceqx0uE3F9upUol5yaNFkyMQ/A7L4jvDr+AR/7jvmuEw4J/aRRPY
Sl9ilhonNCMOFr2lO92nNu/NgkhYPeYgosurA8jtKEjKnD0BrER4cNIDEOoTeA3OBOJJy4BDGbht
lrD9B+x3wRmb36kajywJhWITWvkfItI2wgUXbbjpexYOioLErhgBAK9pleo2jMWBDMn7fMYcq9pF
ytEucz49njo3ZJ8ntixcbAuCpJzND5FyDY+Iu3RtbhnP/DW9rsdE8dAaUXyxp7jdjVhFVkXvNjue
KNbJSasOucCqbvf8NCoT7ERyxGVpHZwweyKBE1oJxhbXLg/NFCTbbAGulU9lqP5q5GSnzLdfY2dg
aBwItt+CAOzwmsgs5ZiGSDk7PC8TnniWHC+aBKcrPy91X4ZobJqp2mI8Ch8E9hduiUeLvS2qfuOY
4YRn2H1IEeLvu5DVSV8nO5BxJ3Zx69YjomD6juwm24YhmH8c2DlRMVbMKCuu96UVB5u48T7rzkB0
ahrvGjflDuYaL26QG4Q0euspHYazQ6bAUMhi1SjuiDwrN2RWn8a4vIVu+FxHfUEm+ob9sUOYBq8R
So/H1jJeHMAp9IXNnV6EwVYhd7GYWImXF0d5NfeBQ/xO+0JXrvd2CGQ4IMxiJZX1u9IM3xAYbeEr
fiDVzf3iT2cqa0en2u6KAchmUrX9XdYBQ6vSjNcHedLGjDbVMq2tqtsDVfa1xvKL815T4DpPUBiZ
qBCKXejD0C52iPzkjCml27KTCStQDHFhkE5jLpgRXd3LaLixOqhOhFMUcdWQ18oCv5vFWVsgaKlU
k32miaFKjLtRKBYzoHZBzvD0RGhAGk/ujYkphZ8E+8TibK3rcLofUyM4sCg6cYJDk2GQ1PeBPrVc
oLBfOtKxUL5B4CSxJC5MtQuTm/TClVm38RqFh9oMU7QEWxIxkoU72SfpS9rn+ySsd3bE8L+iv75i
/QU94b1CEhxXkWKOYlZsmBL/1xiAujST7pyGrJ04BItH48Mou89eIO8freG1K0zqKq9hQ+3bBBDZ
00MqQoof6WEhdWLGWa7agA6BLGiG5Bd71gdcwEvIpus+Tlny5VVIgkSAQHI2GVMN+AjHggGVB3pj
NrPHzoqALLKJ2/nTotUILQb4KTvsGJfjSuIMmDFFc+gOPs2E/15bDIPMAEC37b1zplmbxvCh5EtI
8AOQXnt6JIuNSc9cP6RGvcXyPKA2H1+dBj1SDlw+6Cz7yhy7P0aL3wqZsVLTrzqd4e0Qlbdq8AAm
4/KCGsVagho5YFZ9LwzrgGKROQ47RFYaJcqr5ZX3s+T3UwN0v024xOAlJ7/vsLX2ALESWNCyIoc9
LGSFfme8+PBs0RA6GBLJxCV6pWM/2tmvDP/EJg/wsYYhj2tPeVomZB/WL0HSAuvQuXGSqUk8C4vU
jVx+f0amOHNTvbFnganXf+yy+T2boV8mtXAOUTnvvTg7ul7zwGKy2tiy3itP37feyfQwcFbwGXI1
vEhP9KdAkwzLWPVbkPVilkCuYX5s6hBpOdFLNSaedZKin6o7W7A5L4i0z+Wt9diCd64keoKJaZ4G
07oNDZd8Glo/HUNEdIryW9vtTU9OcVC47AP2aR3n5LZvTLJllx9fPHUY91HygQ0gOqD12rsscbkn
6hg/U/05mnmziwj2YN22awIgTPyu1n4H/VXF0yV3EAfIHnT4VLB1iwWqD0+TPQ9fhtd0jGW9b86T
qu94ZkHOcA+xLydyhOjGZ62iP1aP3wUn94b8w+GQ4hKFj50fOMvKZ9fCygVHoH3qHXZwQYjC1GOS
sOkCxGWL0hz5wTqvnPbONMbHMidvCe+lR2Qzqu1IclqRo6spcoVpgLMWGc5LcCG7VpnRIUv6x7yG
5iGSCl9C9+TTcNSh2Dfsva5NRWZF3d7LWPh7d0DYUqT1i+nUb6lyLXRZKXLyxqZwanMqrdQ+G1pN
crXx2+hbFPzEBCxiAu0pcjqI992CCfCzXYTjaUCDsmxS74qxuMfwFB9xZuuOZCnL7/dhZlTk+glr
L/weML7ec5EMN2CAwzFgbbImLINEJj/FAhvN93Esnw184Kcgg4xfO1O+DU0sfY4PGU8k/pPH3s8y
J3fD1ZKv0Wwl53Zi8ckGj+s5r45WEtIYKIeMimllzc1DHeLH1+ZMkgN6Kq8HU++mqMV16266SRZn
aQm19URasD8jmwaCFf5TKt+Ztdw+HdpHWo9NU3h4VULcDHZM28pxbB51UjNNJhrT1p4gLSnvHmMn
xw3VmQPbrp1lW7+BR/AtpNpf5dxY1Ngz7OPo0cX9B0LcMVAU2DdzCN7ayTLOYSSja2ETFVIMxZbF
EGW3Mw+rUGf2ZiRTOPei4iBt/MWaffrsttRXLmm7Ye6v2cqNkCCqfd+hchBwktZFhGDHxlW7U0Hx
ls/yl6oauWvNiEQ18jwhFu4rOSMqzwS2dS8++EM8HSApQtSvyIwIGD+jvrli8ulOVkMOZ2vg0gIa
bto3vImwkufhO9V4GV13sYKp559m/OdNNvsMoyCLrch2usyJ4e5dr7yVHb+qQgfgSlJMXTnCo8V/
nzTf/N0F0j7WIvxrP28QPGDaTXEdyKhDmcr/ZPaSoE8zrkgFRP86EA5+wkcAdMivekxtMoNQlztg
irv6rjXNYkOOvFgrZzyYAZFPGqe2QSjaaL9NtHA4vdN3qYM/MkxtCEzRKbb1g1SPJt3HzmmCe0rE
4A5pLWB4EvbOrWUS152LYYdNceC4xsYLjnq5loj1G8gb3vUtiymj4YxlhG1xkPFl44BeAy6BhFZe
c3NihC05yFMvkIfRiUDV6PANz8avSTrfTgcWdbbwafL0r4uWxUSdvsoMpxSaR+i02A2KKdo2U4Pu
HicmKStoRmvdX3/e0NgG66LZQ52AKNL+Cn3jOKt4fmm4h/Ryu2JQIRCEVQr/wDfEjPqG626v0FB/
qSRliuYstDI1Oivk7Sc/NOJj6vffzsAFGvMaXFH1Y/4osh1c3v7I4xSZT8C1b76O1AU9uqGoXKxR
qn1iVOLSmMHrMJGRoyN7larwxbeNJzAJ7yV09UA+Fq14Iwr4s2c5j2Ca16siTw2f+g4WU0FTJ5HT
iqm552yUgMcrvsYucbc2praVHONH2zhrM/5FWimI7Rqp8iTJXxnj/sBk7jTk82fZ890IM38A+Ux1
hMzEaFZ5E/wWhnPnqfGKEe2XCrJ1MZgZCRnzaQzgwLvTtUuNg0OrS1KbQ3YxQSiiAuGnof9gLw7T
+LtHAENLZ9xca3oK/RD2UrwlmH0lveGXC76u8C6TtM+1P1U4FgCyaEIvxBgzzSH2PbH8leofBmW9
VJFP3dDi7BdstWi5T1lgHYB3/x5i9Z0BQpbFbwieSH7cs8mQyiFg08pgCwp+cmgjP7LIPY8WVbtk
Ugin294W7XQ0q/llSJzt5Cf8LdySyJ+7cClPlLeNo+QS+PObp9t7NQBnZjJ4iCQaZ099GLxgM9Nl
1egEi5ncQElqfnJvk5ViEwTbGM2hzjO8+g1wzVC93bHe5wfM1DPW0TWbuvsg6Zkn/fbM8egnJEd7
+IAtArwC4eKIgdlkMokpMkxpMaMJU5+RfKWcdygN5iUvsojYJv5C1SXWDlKgbVO7p2EIV3ncY/AF
KLDpc1K9zbLb+jaRN1bzPM3Nbw1vcOBZphNq5wa114LbL7f4JSSkS/fcRCjjk8GnLg5oommKLM/l
aKrBpqWFPKceqoVGMyXPubcm/NJrispHO+KV3zWQUpzfw2D265BJcRZ766ITv6akvEDlxHVFL23l
RCHE/T4p5TMaMkxykdikUDoZXwWIRpK1zRIM8uNvDMfALYbwrIpx12fjTeckmkuQs0hvyU+cnM3A
GBTDi962EQlDrXXrkdlP6oWG97GMy423ZMM46MIzRiJrTty7ikEGgg5OizmD24mLGW9cOWP/Me+9
3vu0B0QytfMZ05zPC7UN80yajvcO0m83Y77hZQ/Mvu+7Cld3NxiIGvAkpQiwpmVj2dLnWO5Fg9pp
NOp9Dsxx3ej5tzORad76CxTjgs4JGAc02ZWVzses6t+qvNvLwkVFNfxmuLIeiwR1lkkSyjhajMam
BYUuk+sQAMOEwH62RHNMJrwAdkqzUzWQUkgSnNyRrzZTJw7WDJ8IMvPIw2PvOZCi7FvlEpGaC1JN
gAO1Dex4GwuhRbcZEdUiwiecqMTJtTGvjaiZoK/qe+CZb1riZjWyYxBU14BbwH3Fl3wGjntFCnlv
Ufdg53/RxNlpd4mmYg3ENvsmuyjYpAnqIhrnamYuMGseS/FZUmUwUyC4nP3xwZLtAesTqQD2jAAr
e6gVISG49L8c1IgVMrU0waKCfLaVkK4YKjEr2g1+950xMFmPDP5SEllKwE8kqdMiMupwYDqmNRpF
7xNT7bY2mIZO1uc4k2pBEaC3DpCUhsLWnPKr7I27pKm/haweYiVuqcS0GocXmRtUDMuIF2pnT+GP
AOODrekzzwKML359IhrHLeX8XV7hQscYd5hoPjbUio/91P+iwoFS4VjmqmZUw0wJuL8FuHUl5vQD
FM7JpzyI8uekmW5xIeU6BZ0WG/QCHvZ3kI0hv/thyO5kY+/7LbOvh5gtdxJazlPFgNoWjBarGkfi
8Jbl9WNmRCdtBqc6wyKHdHDrap+OWt3bzohCFV923oV6FdXkpCnvHp8kKUSEIUwwPBOOEQMcWxOt
6yFDrJbbl9Z0IY6ZOG4zhoV6LJ7T0Lg4RDSDqIgullF9+oOntg3YR3p0Tn2uT6Ic+xbrmbDqh1iw
uZPdY58NR98jTbmRqDqoUozcv7WmeFPOTL+efMmFX8BSEbwKJvrIv+huoOBD2INu6L0K6DQ7Xq91
wrpwQQvS8wdLuhAsMQi3mPJuqk6+sdwOPKIRJjFhVHBYZqT8VgSmZY2P8Np3dYBwOGaSUKJ2Cc/5
AG9uYt4MlGI5krvSp7rIIV5bE/7YaRmm/yXodTgsV1fjo4wgWn5dxlxPg6k4MBv/GWw302lr71Xg
2ZrSvyxntZ8bFzxhL14aUdHm35hOvmtHvFR1Fm9pxvZWizEg048pRv0sGGw4ORTzuUNck8kBnJvF
Ha/8Z2woN+rfB82LGVXgNnEe8tJm9DKZOCmsm6srFM4tRK2JB8+xw2fLwQXSmV9BfJizi2lV0F/z
S5cshv96zPbFm2t6Hw5uR+r1GdG6eUcBt9MFc6GyQJop+4GDPv6a1PDXH/b5+DSOzTEEEL2BFvxo
qXYzRRQLU89urZpe/Bw7vxIgUXOKkDzAOjym1ZnJLnP6yb70BbY9DHBeMz2PzmPfEmo1Z3CvFRVc
0DZvcHBQxw8SdRDtcg1makOY94WU8af/wdR5LUeqRNv2i4jAk7yWN6pSyZsXoltSA4m3mfD1d6B9
4pz7UlGt3VstFZC5cq05x4zj/IrLYTVEIEDgwNzJuvockibdpYt5ABF9dTLmGr1xjBEmysP7Am9T
eIec8B6CU7bvqUCrcH5DUvVnHnwspEb7KbvkK59Lpnvep8pnhkL9Oumyo9WPVAlN8SBBnq4LjzbK
KD7Dv5O2SLHheLwKigcbaBnhK8EBiUpw/X3B0dWse1eelR+EayOgh2wZxFfVmAz3ugSpiK0bUkVM
uyKd6GkNI+vxKsPMcP19iRznUDHl39utuAFEmLZDz7LdBmQOPqsRd6AvvHIzD2BDERxHiyO0K+An
Av2F5xUyciOxc8oOdvqPfkZwiQaPlTpnTEkO01g851MjLk3QiGscuvDFXXjNKjnWCMNPktnD4FBF
FwYSuqjs93WHQVCPJhigOnjvx+INh67gKXNWRjEaOwQnf6dR2GdZUx4UBjygwpLoCP1pB7jLuqsy
866aahe9GQ/J5I1Q6nLagFNJfUNVQobqMIW7KV8urXYZpqPXhrqB6pNkniXNDb8Eta2n7IGMJkEj
A6raOrOrv8LM6kOZ1gfbboCMMLCTc0krN+3WoDOGix1zniSO0ROg2JqWOEwgx2xnTbRMPg0sGz9x
Mv9I9IIosmaE3cx1A4YXmRfmJ4/T52pKHYgGCc1+p+c0LVS7av2oPmGpIBYtWmJhY9pKHWrEKa/Z
mWT3GFXULbCDaGr/jKLBqNnh4y2X7rgq38CmbkWLPzE/sn3+U0HT7xtCzGjd0ycmz32vKIE9cijI
O+mwOPbTdwbuYJUQFESyJD2hHI5FwshtB80ISk98D4laUPwzU096ju+x1+9zL/gqZPQVFpwPCZGo
n3vV5/eMYC/Uah9tndHnsRD1pkxwz5EDNjRpHuXgHa2Z+laEsO+E427gW6ePhngMKehx6KI6M4K1
sKOAM3tHGrksKJ25GS/gSGVfG9t+SHaDL9ObWV8zwKPolUnjU90eIfR4qLz0XGcvRlnbzzXuKoI9
yt2EMurNEQZ4JED2ey1S4CpThwKV7Y+n2d5Y2V3BYQyRom9unfBYl+6nO9Y/ad44W9dpDpSbG9+a
9k0/qHupqWJE14k/3sLCSQtcrW4eQOEhIb3xK5TZPZE3xKdbQaY2hd0+hXVqIz7kw5u0AMc8fSJp
GOcq+4PRG7mphGXpKWLHatN8xMRKFhFzD+HCA2FJN/GSds0NrERyVtw1wuC2zk1j2FNgYvzgNBCX
D0GSfBgZkgNvQs0NJSo8eLFT79DqHL2QINe+/e4TEpDwBOXPHd0wHjF9IJQQfrQn/HMFNnOdlBFX
br63rTBc+3q+cIc/DNRuO2zpUBYSq6STGqEij2b5oEvMREgL3lTXrjPmCKSr3ZhMEqIyFmSPkhyf
0JG+BtwdG237T1YmKAUjcCM4xFZKFuEjfTn6Q8u7bgRMi4jhPhbRRMqdfTFMan5taVR4tfHAzIOD
uIq/mqIH1lZ1TA272IcJE5WAstoJyCR7lWP2xAWPOKNmw8D7OY/HNJnPpcCxAUn/EFGjdzl4TyPC
hWkq6tJSRYLg5WI4TI0RYo4TzD0THKM2EjeOSpM+jVOfnXFpVgdXTN5lmvkMDYPQRH92bpVNFm1o
O8aT7Bq4iBPz6thM0kPfADOYUIWUUwstxWkegmxEnERDO0m+rdk8ocNnLzOX2zixELpyqooq70WE
rGkJ27BN0fmVeiNQKWfMXkB3NXDFN7VNrBudmHzL1ShvUQMftzPquyyPOBcIavwQZeqdBD5x8LWd
nZs6YzJupvax6KkaGHJ99mJqNi3QskszkWAV+Mq5Gj55DxamATzoFfwWZTaPOJ0wp8KqaDC2PEeq
I4pXTaiC3UHujNxBEm3J+CP9PdcBBmRO790azkQnjvP7xmn6f8EMZx/X148fjfwU2jnT8HqaLddf
O85rYjUaoEw473o3oM0UFfatGWlKg3/6O+v429Gp+MBUOsJUs+o3qPrFekIOsRGRG5F7PCAPjSvz
cTbhMKmh0Te8HCvHqfqTcIgnKr2ajCIr401HArA30f9FX9MXDSBxRZBfGynwUXpZCtApgcygRKzm
k1Iae6gm3AMrBv3Aeia4mhffOjQdoQ6BVzz3FXt9A7YERUJNvCv6LrXUJnSNTXfh6jjm2QLeFZoJ
IvDyKuc5P9PV+f9f/u9rje/9MUlUI7Ocv9FPpFDaVX0J0TQwKM9FdCJ3K6MjtQbfWmxEnKkzEFFF
AjkvFTD3I868TS9NJuCOpbBeO+D3jb46W+g2iDkuqChJJLN3NLpT7tutMzEa8Os4AtjHvevBseeu
J6sBqYjdBIffDw88/jauCnGol49y1l4HLI4UUYXvFFep53UHoE771Kn0OV5eUjLPT6H5BIck5KDq
hgS68o5iMjx1rIc73zT/WLZTnH+v0O+73+9NTOY08Zf+77/BzyhZNEMaeCZc2Nws03NqRckZrnd6
Njlb0TwfPQ7YA8Nfz6XFnfx0fgulCrPuWUITOf++a6tyBtLZIlTonxFKxXfKMJdUQYbY/ZcYJWM4
wimoxyDDI3sK7kgHDO7E4GFOsHwCGqxznmhYd5nzYgahA7MWpgc9YhR5pSTnssE0to1rIe9+X4ql
sSh1sO5t1k0vzZhemPTcgV+cfUbpYAVhNBP55BmBsyuXg7+prG3UtfNd5QDC4BBaVfiXCSfJgBPE
RP3hIFC+QAqsGKDtLT/9lwZksw01Nevvu5RkQIDONKQx867T2HiPSvRaFixDmlKBtk8+MyAmhgmD
PCg3jhmkhJ9mMaYjme183SM3RyCX405Z0csoCWuNUuRKKrpYRRBvItvIN7kRf4lsvnpYxvZV0GwN
dJdriV+KsM/+zgEYthJuJPYZokzGMIb/GPTYO1XDUKXzx3OCDXwNSIDy3pv/TrGV0/Ro8wu68V05
dPGJBsRw1zOphp4Tvc0CXitnwm2cin9xZTtHcmbWVW/te/gbmyiBfm0SH753LVjmAfvwR+k35wwU
7fNoOvqiEzpWg+rQFVVVyX8YEHNrUnykm54nv2jep+FvqKT3GnhddQkC6Gx0QdFYK4HMuYGvXqia
+fZsERrTQ9vp45HzndE8y9H3r9AokT7a7vhOjsK8ndMiOwRE4y5/s+tidOljDHuegs30q+hHDslb
CJvjgxQXUt7FgIah0vduAhF9jrE90Z0E0kGmbDYyFA7oKS1y2DvH1sYNBSYNyrn600qfJhTprPSd
wd+0+iNlOL6TedydWtQ4kD8DRvij/eZGr8SU2n/Thqo8BVZzFIq2rRl5J+GT6ZHZJWRfKum7iOrt
IKSLC1dCXCsyUd1DU8eCTUbClzu/263/mojAfUV8TuJr8e5gP2TV8igc3OxgdQM9NNFK9FZjtiFL
gGKsFyPyADAB8d+uAy3QxyVPi+KgU1mWc1xSTkzccQbLfyoGtr2+EBuEqJd2MPVjkrGcmohyXzXb
J9llh8msthha/8VDOt5A6VrnKvfFpsXtCx8y/czvrUCov1mPAynGPsi4dk5uvSZhmLiU8AHRExAl
EZxbH1vBPOqNrxbNheaTx3Fc+bJlviTOQUxqQSrqg1G3HTYfF8GbQ67RUBHbVuOV3qVtaF9kQpp1
iNvhb04cpSfn6gPeZrnjCbCOiJPIOO16jsBt/hMIOfz1NcDmWONZnvD0bsaeqwesrsf0TDA0qHi1
jyN72quCSNXKwbZBp+RBJeaRLaR6kWacnlVd9ZugGYrPYbBeRNQ+pP6UH+PB2EPo5Ybr4Dcmb2KO
yCwYZ6yydE/ZEJc/O0FG38r7ff39KnsF8Covfnfd6DOCtbDLG61Ovy8gUqBYhzi8jcymly+QD//v
u9+vQRF/H5NZAFzSL0xSwouhaQlwGy9g3+gyLi+/X/99N7qlycFfdQQ6gfPL3Sbe//6HUFrlxU1P
UDDkHYdPwIZTRKAtOeEhrLhLRLYNTWfu00TvKgsvapsnW0xJ3XUaBNGztP8Q9+XnyGvcU+Iyl7WX
eJ60RnTleK5JHaaLK1qyAlQ6zskwfRxHiftm+XK+vHjVwFC11+jwemAKNee236+nQfA/fyNb3pV1
+zaPwy3z6m7r1l16/X0h+ggFlimAzlYVJZ3k3EyqLC5P7o72rSqxYXn+NF4VZo7/3om4J5TcCskG
T94zuNdmYCpqJG88dMK+jmZHG4eSGZg1j0RvG/us1gSj93m8n9PGeCptj0qBeeXcE/jQ/mN8gtHa
Gm6TC1DGwZBfFR6Bfy5hmkR1Wo6NnygkrLg3p/1QkAVDaJpzTl3ERP1oo3rwTNAOFvghPVKzSxjh
V+IyoJC5t56moDsCRiFsUlPauuq5xwbeC8d8MKtQP9XGra6sz4ipNElj1nFgloyq+AndrdgqWUEm
zOEjqVlfI0Od6WZ+xjbsNVAo3KB1aj3nqnUfvMneOEZNUnci42OVROIeLjZHW3kzWv+x8EkZKZUR
AWdFxKpbJk5WjuMzzxy9a1Uunz0/JI/FJ3w4odu7DwzoA7HQ8pmM7XEkeB5FDpS+oj7HMvrHcaE9
gnw8xmHy7avaPeWqSre5AbKV7VfgXSyiIaAZzixxGGDlG5qTk+G+1ejlNz6Qb6iWpn90W2yItZQ7
usrobBtNy6HMpmvqoCnK7OmP11vWg5k0AP0s+272eH7BFvwJS33lew8PgwmmqC7sB2oPsc3QkaEr
pIlvMe4ae0NsRNu0r0PqowEj/9RDqrxzRvwLRCWQsfuvEWQpoywVL1kHFFotFroSiyijDKaBrnrI
jax5IjDoMzXSfB3GAOGpii3yUteincafsaGhlHk6OxejO61gl2S4IJo1s3XnNHZN+TDWZBpV1PVA
0PAOdbR8cBGF3qmavOY9RJ2aYfl+xQ7WH0x8DdmMEdyrz2TZxXuEE+22Mhr95DnHetBqG7YWgAQ4
IA952w/H1KGQspgCEWnc/TOaYTEMUbNO5J5h99y5UCaJ3qjMPXZxADi6vgP7k10thxkmgSFH1Qfd
Pfg36M/MF9dFgTUXpoPexgY0A0/BPFEtkd7zwBTSk09aOHJfDAsCDo8DDaOq24imdpm6R5AP/Nm9
MgabrvmbmZGOq+zkvFi9cyPdtmbNMR/ulhqmi7Jb86pIMThE9vz5+ycJjhT5ifmn8O35Oix/YfRM
gZ6taJnj8TXUE/bd0sCSEE8P4IRRya37wQKRq9HGTAiOx+HVXUTWU8YazlAsZIQraucqnQBDtDY+
vLwE5yag9UeDhDmDOTlq+IHc1Pl2kooZ9BRiUykOlSVdlvKBWPaUNJ1e5eiOy/aSF7q/UgP1V18H
PQ8mZ3ef6LWojo6pXU4kp1HmcnjK4LBhL6/m2OKOHmJY1v67RV3q0/3Gm1KfqQ2pu1OzuQZO3Vyh
vto7PwlfslZt/YhRQFz5z1037hEhg+dgeFmR0XarOqb1FEf+3nSq9hrMdc+piV4otpOzU6iz3dSc
zkPjIx31j5iZGQ+Z/xYqd4Pljsmr5cm7yCto5in0VzMdxaHySO7LZ8lhOQt4bDoM9lJG25EULFhe
6CLcos2vXrRshV5hYZClIeD6k7qbOiIBx+bto9V+coUGTlYNSLpb1Ktnkxi5na2bdqdzFlzf8Hjy
BqDsulf0B4m3PloRiOo0M99E/VykdfOK0cNvs3tZmj+wPfSbJov14BizhSbR2E21Gt98snDWSIHd
E4frBmXsrI51NJ0gHM2PRlk4j9w02GY8fTeYeBsSNRTgFRnUdinDnhpnJDuAP6xZY5mORxh8HGNy
bvMQvALDWBtzWRIv6073/VB94+XSrzyDfHNz749tgGspE2+1EPaq7ERyodlEoEZAYCT4FiAx/VtI
R+RiajRVIa534GnzzsS8viOMpoPh28p3Q9LxFohvsLuTEodS9clsiEXEc7LtJuHRdKa52aeIrqSS
1skycfSrNI3WAxj9Uzsk+fuCYDckLV6yhgTojYkcE4We37NE/p4pfEJiZlYQJpz+2YQF6k/zQ7pO
eyvbyHtS2ka3P20gUDQvScN+NyTJWbi22OAG4lifQvpx4vrcgXxiliDlBZNUMpnua2vtf68NEeQE
UfCPF+5CwHMq7xyTPrHOIuKLKPaKlUsrbKNThqmFbu+kQV+fuTzZ27odH5qmfppg4z1PHg0nIYZD
UBL9aADbX0dtMdyhFvgnIuwx5XK1SE4uHom8vItD0hwAcAOUGTv/QI7ya2EbS7DhjHF8Ij58XGb2
k0D53KT522g/z1iF3hNbeQgVx/PQdBVHgNB58wO2cj7+IxUD8vduUu/F3KxdMkJfuri0904iv/H6
LWffMnlnrGJtOe5ERNwEzsmFG7/wO5+8CYBOpydYPZZfcixaRR7B4cIx+NFh4YRtVG7DKnv1oW1s
tGUm78uJYT3iVbv7/c6JTU6XQLnYLtSLkBEL1xLtbuD3W3ugFxcEoibto2v3wuZxixFQFe0r4Mz8
welM/5AXKA/Dwb9YPU+1xZTjaLOg4IWzd7UxJFs5DtX7kM3eqsq6tTbQF1jAIOn1Rx/ARtXN9r5i
olPviWl9t5guX0xGIiu3q4O3hABUcC+sA4aqo/3kTM17ndU3s3EFWtt+N85Msp3O+FTk1b7Xc602
juftMCf1+zgd83eP4WkX9GcEXdMDJyLA2QEo7yIQn3F3IPF5fJjt4QdwMSarDCOTZ4VfGTa4NBfg
A7L0nzbULWDQ8DhUyw872n/cto0v9EUgHkHj2AUD0eVL0fvO2eklb3kGe9TYQRqTEUhDsJ0C/U7k
p7GDif8cFeB70XviXLKd+0427mPgjZe2dPtzb8uf35+6Hf8M7NvbiaCJfSfM53g2h4dq0pcMaNRx
Wm57UTX1Tc/9l1/X0ztq5NFMFUygNtynaWm8p6B93DkbNzNiu33hhhM7HwmmtXS696QeZ+yGCqIT
KrmgmT0+PKbv3Vw9VyEHPzelNLXYfxnb8eNLz/sRWQFYlNbg0QxYxdOhUdeMm9ZujIcxGO37Mgrd
i3Jh0VeEhe2Vn3W7loPwxqWGPbKLWjsXYuKengSd9uktFUl4pvk1rLvZZRVQ8YszEd2bxHK8Q7hS
wII0TKpR5Ly+Mt7amIQjlSDCnE3ue4OpM1OZ+q4LJKiS5afD8mPcw9YSd0zabpgdH6WurfcY9f6e
CgU9shuY78hjX1jsUbZwRj7McqoWp+erIWP93laO2Mk2udFQJyoW//d7lORPUaXh3S9bCIxnTsFj
9W0VmBUZxeGLQkm1ZnNgtxrRM9PPZvZTOtxLbXowIfJtKBTiPTAIVHJsohyLcjw0XDVvZgxvCqM9
TiZGSNnw9JA9saFj1rx4PVkiMSfKVUlr+13wdG4xlLCj23N6zG0332ZETwRpOr1acQysqyX9oeyd
nU9v5UmXP27LMcRKkk+gCkg6ll9mVcbNCDuI5EBOn+3Rqzgg4YH4/XEyU7MfT+TXJ95dk9Lkdrq/
rGK0Ndz3ygjkEfH1vCmRMVKyfUyJuaYBfCHeLn4oZHvzsrA5ayk+5vApr/F7EkAtNjXNiy0GW+8g
Te8+KMvi5lv9U+/aHTGeLrKDNnulQaNejJG+eTwa99pDp8oV9R/CeYStHdbPRhrnr/QUNnZVQU1I
mkVNWEZ30y7MgEXVHu4Ju8xnkjeY32iZHEagssc5ErdpiPXJLNqvlFiAVY6tVXfGT59h+vQydjqN
SqHyLb3vXwXFPA1YU6N7CMajiOJF/FZsWitv3oFgPdETa/8hTGSUhKITFEn0NOO+Ad8bFC95yDWZ
fJVcYQZMx9bh4ZzretNkM2WkSlBWpSbGjNa45Rg81jpP9iQ9hM9tMD4J3wn+ieyzDSCrV3MfPg15
/pQ6abXLiI0/2AU9funnaAosSNciZ7zL4JpJXSoQEZH0lY2qhkCbNPt8qOsHzq/w+PBIPggRviZN
fhtMUfwjiGELkLf8GxhevDZDCzVd2qVHp2ZQ4zMqvVSJCA/AAFbYUtw9/MXgXsWQcZqmPTXBJJ/t
oH20XQcZiJc/UQMjlBuqr4oHCPKrdRGMJh/SOh82lS2n+wFhBfMf4nnmID7R2c9gonLU7HoDahDh
DjstJVCreMw+cS7e8Fo49EeJSZgq1HOt1VHcP7AC6A/LMRAG+jp+gunnAw8X0JgVF2ow0PjSQycx
IItdAHRugBuhHx9T1+VahmweTSQwGaoeKZTblQwtEPFxijZEhbdmrr/ptI8/Xmv+2KIp3hrRFxvM
Cy9zU6jT1KfRHl0d8Fu3KC7F4oINsEo8MTsgF2/ukhOET5PpFs6B3mbOzf89g3Hi9xia+1wbyZ/G
YiaXkWHGfuSaRzOvvI0iShjJeRDuPW1Zp8ajrFygY+umqNxdO+Wa3SlFcuOwlQVz9sfxLNhzNsET
BcuSubJoKm1bG1fXf3+GUZLtIQzCk6ZQvZjVEJ/pA+9Z7vnTFPgzBCs0m06c2dvMkek1s6Jbs5Fj
0YJ+neODdtNvnvLw8vvCfRRdFNbarcDhznGVxGRUkcilksm4lEGJA2dMK7oS6by1UtwSQR9cclfh
WZ1sGVC6yaPS0j11LML8tZa63qiKq2u55h32t1XTZHCKQrxffNz9Yqvm5/7vi9J6zujb3lm2K3Ee
CIavuX9JQrarTaLKkgMeK0tiJFBgZgKGf38fpvzpdSjy9DIOLwAUcAYaibGVNp2K0aTLZHWZj0M0
QYiFjiC/WoXkSLNg3UYibLFMsmuhkUQhFOvq+vuOJJYYPWj/z2VouwUn1CLOMrLrf99+eRd1uJyi
0LygQrF20M9wKCc0UEaz+p+XMuUTL1o24N60P5Cexdt5xrzdkFnecdV2Q5o0pxklWb5KAWgbc84I
ayAVMiMciO3Co4Rv5UlWPZKT3iKc3JrBFDILKru0/O8Fz+eE/3Hy17Mmfa3GZmdJSijOgRwjF4Al
bSyH2aCBSJm2DCnwvFjKeXVFQ6rG8id3wtbAfYPfVvSYQB1omLURn20Z7R2vjfbuIJqDzsetzB1o
MmI0bvGCsmJ0rU4+hMumDoqjvjpQBjcapMDKE/LbLROJD+VQLBb3dOGyRrBgjr9ieSF2LQ4c7fY9
ei34hHkDrYYDE79X6+QhJWzzxqh4Onmj3+0Qxz53kJgIHksYMmN/6USvNpTNzspX3kvR629PTMPa
TXFJyoJjQszFVo1BNK7ZnkBVf+c+zUXU6C3G2D1yo61d47DG+kaIN81jlqbmFHbxaxQnYPzbJqbc
gJls4XPMyKw7WiWgfa8miayYVXvikwo2NVfFLvUuNpp+l9DiK/gwIjvCrWNnhIPGBeCDDpWMaRFl
8fuumnDnoHtcrjxDZjcBtj34emeUYt7FSj6gvGxOosJWMArx0KkWhzqKd7zs/oH7fcUiXxxRtvcL
+sG10FyFabyeLUusScYBMzvAt/y9/F1q1ETWxDOAIORSZUpHy2C4yIo+nYjEgtXd6mxNx+GcN7Hc
wQx6+b1Oqgt23RhF+z7IbsTdAEFgKrwPKP4dBwJYZqd/dIUReCTt25AncjTrYODE7VqIIh0YQKRR
nMAeGIiTMBPLuIgOLB6LUTFAg9H7Fu0rr0ufdWw56yBQ7aHrKak8w7IPTPvcQ9yxinP/EggivIXQ
D2k/ROM2m/KkQNZtVegC4s0ZaErg71yQCTcDD1IuHie6GNtMENkim+kEZoWDW4RCb8H+ekun/fdd
Y1gMdMdoL4mk3WLWJp+IDCe3mThTiVUTB5ws+M5Y+ACxexU6yN//D0AHwcm6sID482zkCVU+kFZM
0TXNwDQ6toFG8EDk3Ab97RjbWMWd+VgGw3/XV8fo12Tav+SWDRTJ04QZ2RD1sn5dF2Gx7cXwrKL6
KcsYXLu1Msmu7Olfk5q2XfBdYf9iEJZ4bsz21YdDGClV7bhLcIM5DNjtCNAeiyG5nIEDOn/EsTg4
xgPN2epuyEgHmG0mZswD23WQtvUD4rRzpisTVxj0ijxP9SqLK44oZKXmPlooHm6KF458TYhqfwly
s7sOSEHpA/JoCEOR4xNubnNrZs69TA8UMVh0JsqsnK2X+8RbqSgLLrFBFOEwsbEkhFE4QNPRPAXF
NsdUtOYQAUReOf3BMNgNTUpWlrzgbJo5mJYhvvfy+lLi4Thxe29lyMNabcoWfVaUX+Ays1XEGBXx
cp5irEmcY7pL7FYIkkhAy0kePiwKiSVilfPXiI7T0+e25XDmWOsp/3SV3jsxlm1RuI9sXjBcwRes
h8GEGxUBlybfBn9O4Z0m3wpXynQ1Y+nUPeviPIxWf/ABWSEHvg7g+7ZYabDA+MMWVcq4LoJcPRoJ
SuEZ/L2HW/DgBOGXBZUmy8bmR83qeQrHYRO4TUZcGMKJjrQjhE3otb0WVZZy0DRFpt0fln/C45yP
Xd2PyWep43Uj0ZpwnT5a9UejOGC7QwMQxECnEEDhYbjYHOr2nffSEmsfZUv2RfAlY+glfl+hyBhs
CIwG0hwbHtu2nz/kAJNxMGdOrdUIK+5/X2bBNjX7UO1pRCHhd8qHvAPIqj11iJgtu377x44BqqJq
wMpNUjZTVJqe6x4q8wlTXLZRfvi7C0+7PiieEBfxfHkPDJmnzf9Br/s8DAgdYUWTxJ+uOZ7q9ehU
CmHOyusd40RRnBx6ltS640+EQRmnxhJHGbfNXrT3oR9gsxT8coF0+o2Q9ciNNFCEwsduu/BYDKmx
j9KCizfhZc9cIM0jetQJvRw+7WDPLCumqW1/6UmpbR83ySLaNhmWCH6vIQD0R8IyaeNnSnCQ1b7d
rn+/H9rgnPsYkoeSi+muhGXC2ac/5/OSFt8FEUZ87psibFFnLUkL6ZQSJtO532E1JKskt1+safrq
BxpYdI8/ZspeCITVw9A41l5IdFqBZlkrcOP9ficbMSNqxCbdoi1/nmSCwTBJu7s8hJQ2hRCfVUZr
twn9h8hHvhnI/iWUGoszdgyOapqU01D96Tp6ANLr1VbWs3/oMnUMBEZhgmCJNp6oA1YceAmvwySl
pJ1ikDG+VFTRM2in575EKZfh/FhVYfJCm4upzPISl6R5kdz5bDqd3Ebe3FKSPYsiheVdfRG7S5CP
X+C4XJzYqT1N59+XhkkCF4MitM9hP/npDlP1pyoie9eV3kfVjy8MvMr9GGcbFlbzWEp8fkXY67Nl
tuFJoWdJBfIaZPHQ+RBvS2AAgUmUakkD4TgZiNacTJ/LWiPqnLqT3WFFcjMwGrjWkpVyjLuuxG8a
BfGhQxQ65tiJk/iWZyfD0K8CJo9vNuJgmNBZclHbO6VBINsNpXZrBbANx3DD1uvvqXnUSXPuSCy8
Gvzmb6iS0QYxL10rZHTcnOY9BIrmWE0p6q6EWU6pii13LjJOAG2boqK5Hfq4SM3q3laF5tpSWtIf
+1fYGc2ZDoitUXG4ra0OICY9gPMcTMnGD43LPKv8ObSfswA5VyaFhx7Eae/rci+j+EHKxnqfR85D
snaTVxELALMty9RojiSYosHDGu8h5YB6sUHdZNMCvqu72drP6K0Sv1CrIcPI6ffi0x/a7GwlPp9W
hhmVIe86L/Elpw1+gTr/MvlAd5PWTxAa4A5F4sHP1bcNPnrTGuQkBAnJS1X9Z1J2eIr1+PEF90Ou
h7ieQUHBehzTkn8uHYtVEJ7n3DP2VpF9czRl27VocWYx/hLTutGT+Sjsrj3E8Y9oeobFhkz2LYGW
Hgsetzy3gSSJd6NEIlaGTypBaOnmPks8Yi78D9cHSTOnpndQgVnu4pFGcx7Zz0MRpMeU/EvUq839
nP9zoIcc0Id+z9jW7yaLUrxGt7udwn+GO5ERssRXWIY3rVkGWMbRq4XbngpqXXH+R5fJpCLLGahk
4h4JAKj82DBQTdPiqdMLGzD9BiQs28yQ4zmrbQQ6bGfndvyEwMiqOo0Ii/0Kxb85BAirMFPnbRYe
otCGMd7clPsKP3W+1iWKMU0wXcGVV14gN+5YXLM2Rl2cY3WQ0x+GYn/dFM93V+VgCRNElIX4jvog
3OH+QCDj5w0pCCUmUlY3nAUYjAoMBduY4yodnMXd5mfeqoU7uDJqkBtOBEhM1xzVxvSUpzitpwmo
gz8WF3IpcCskAk7W5D05jgf03OHa9kmFIcwJoysCFJPIG/vZD8b+WRVoE+qM1pSVkCTsjegvIM/2
uY8Ari1u2Wh+5cRfHcpl2Y5TVuuh/wlppGyYw7cHT25gC6y9LEDs5oD+l5HzXSbhwCzZeuWAcBnk
nF05uKxNQNW0/dsXQADd4scnTriL7KdApRujHYlyxjmynUx9ijTFBKbCeNd57XdDEMOebsfG0NIB
/w/APvHNfdz0OdWw7RMdVH7FqQ2zERPmGvSxt8kE8cEEwlywEmQXIF60a/jhiGZ1tqJEpuPNIbCP
RJAJmeU/qRvlZyN2vtxoLqG1dPDSR3owTrgF930eDoR7/9CSlyt7oC/PiKiaadCTYNhuu5StXfAR
g3Gjo1rk4RpodwVU61mrmoSZysI8M43gjNHFQGjysITAsnBnXLtk7o7xj9a6vuez5Z/GCdBbst33
LGjG8P/YO5PdyJE1S79Ko9bNBAfjYIu7cafPg+SapQ0RUkicJ+PMp6+PkbdQddFANWpfQELIyAwp
PNxJmtn5z/mO8cDNhGgk8i2hWsWC1vpTTvELhCjLHyvvNsTaVwbEc90nhMVFIIN1lDRXTcX2um2M
56mFRmoi3OO5oJI7YvMaaeVj2/c/ou+OWJxW4KOLtdNDqKhDw+/Z6Cqw3VTVWvUNKObFjAzB/hwq
GNyMNbIcjV6Z9TklXs0GZmlocgTn2GmXjnFPFaqgRzyDzxGBg/LDJU3SMjPb6kN0s6g9OIjiWpjt
qWc6uurpF9zYUt0mL+eqTIgteGHEPDwMi7UMyotIWlza3OxrN9BBsoFsIEJi3xoy6NQj2D+u0Hww
6ngcBxmtm4CsZP9eUUPoY7HZEZSme4OhC/ghn9cJmIPGHTITxrCb8uFben1wsaT9HNaWtg+L4g32
+LWaKDSqLWJVPWHBhMvS71yY/TmNYQzKrXVOxwu2k9nnaIiBRQEvd8nLKSpirbIoicAO8zbm2KZa
5ye1xTnpY1zfzg/I8uQuNuBqRFa67+bqOrSOvveWcqJ5emdTAipP3fAbEea2MAsUGm0jCaNFn+cS
3Fq2fY0YcH5xtqZ5hAa3HIflRG2aXzJa23gVQuKIRrqaR8fwiUWUZsUaSQQzBUnV2Vp+acPY5xmc
UQk06swt54Z7mEhESriZ6PBrHDe/qqq1ufjYNuUzSAFV5E+QOiArhhhbh+GQ67T7qRxTWSTJ7dPD
wAqY+Fxtb1MCEVAmD4yRKecKXZiHOZGz0R3XlpNY69KDSVjBqvFOqWpebBXuc8QnSmvIX9PTWfvM
0O48jg2eOwB5Jw3oFUyeetrokN1vufQ+0mj+cE0dk+hc0lYTJNx+M5z9yB/CimO46ADP0Gi0lfWj
Bolhi0RcroOp84e6vZvrsSQTgSWg5u6FrddTptyzzdJkbKxNWA9HZvDLAynEi09iqbQDZ19oBu0l
mssIgeSUn5nlhIXHznZ5G9m7/xSPCHW9RRBaSHywTQ44xhMzoLJGFfZ3hAJDNp84htA7lAJzvhHH
03w9Cu+KueLWI1qHAgPmxI1gS8tZ69kF1o85XTTOLKtTqzxIm4EOJs7sWF+6+NvtPCxwZH+FMP0i
G42jl1Nma1V7qyQsk5GM8mkJB3DeNRtLNTg7Pe8HV1NwxUXBAzzu44/K0ljwjg34hheZhW9wgH85
rXsYenu6BemNhyk32qc+1sYlEasyr+w9theycMsDYYpoDxVRrNZoTWyGZF09hNsWoNxQyXeJ5/ml
4jFD5rdd2d0gHsg9fHF4C+g5saJT1egG6ibrf0co6S73sl+GUz5ZTQ0Hp+8plKHOwC/njoKnmhiE
1Iy7qRRPjBw/KyXfZA4DlLwip7oA9vNpbINkl3bawzy0JG8iDsuTHW4mks1AgwEJT1N1SP9k3CRz
Xh3513eSMN3zdmLIcSr200BqXDHcGTOOXMLaF7dS4S4hRtGSNa6M/N1Ik/sxLxBQ9AOCQHNJvAAz
VmZFO5DD+ZsXYmZlm59apGhi3SEXJu+jUvth1r2XqZCryuF27rvkXnbL6bkVdKeW/MbQINIVmxIe
sXeYvRn8Delje+CNdonFQGPA4kOiajkESaIPqjuRuGl3cB5YmNRuqmaATlxS7Sixbg3Wc8seoU2C
gRpzIChGnL5iwhgfoCEitQxwHsIo2GeyMVkhFPpGo9W+Pi6cHTIfpZshnNIIQuRKUtVFiTl5H5Vz
istqnyPVpqGukF1pkO0LevuMnr23zrGDSrfwEJeW2suq23Yd25+ZYDU9HUdM6c0c3LXmQOkJntdt
lfa0dpHavlrZ+M4+WayoFue0DRR7DJndR3mya1ID1uNASGm5ktOGpE9MSyqJfBd/OwdZkCiIWrxO
np9ZKsUGtW/fWwYWonrm4j3V2kNO3c+B3mAqBTxScom3nzCHE41zP8zgq3Y4gFE5TF6YEH/UuszW
l4ejQThpZL60Afl4Z6Tz71GvRr8mIhfpM7d5Xv40sOSMpZszx9MeThj27BhdiJFVQFKm4HwHkbC0
5q0ZufeGqkZKMfujhTm8bOWP5TDItW/xJB5s9A/fo4FwnItPnbYWxz2r6LuNsfzmWFh2qgujQ+uV
D13o8tcGE44fIS32f7gSEriBoWOs0uhmDWK/iyj5cRK3OuAF+F2FxOD4LK947mycfmHy5IG3Jiaq
RX5dNtHVwl/dhNJ81fFqbymlbI5dKu17aohdMonc3trQFKegIw8wlw90YonPWfewlpO+v8uqKT3h
WZPgQoZqY1oGm8SMkI4agn0Qs3mjFWubF/yR0irqu4LZo9Hp+r4MAcIXYOAZKkO5sR50GEVlWz5i
G2caqTKqtMV5RNez+IQpCeI1JyimGJXLNZe5DaAMItujTUSQGq4VRaiPZoDglU9UtyRLfGuxVScN
egpmMkcsIvLwTEwVP6dm/tI3cWs+CznynOzJTPbkYRibb6i3PTkie9iWhcdpDKkkFPh10rljgzyS
HSe1jRRcv8yOh+LS2NwWxBU4tqFNB9SBtcsL7InFb938ks3xfWL3Ln+ZGZEOQOq2HBXjBTG/h3Mz
nqWuSczQBjofZWAHz04vKUPZNd0RExvOyDhXbb3OclHvw6k56UZwdivOFK4D8aXvSxjM8bwUw0fT
qqwSZK4JuQEyIMpHTD+wR/B5FWoDNgCB1BHCcWrDy5ga701VQ41i/Om5z/hlOdtVZCfjz9BQ5Gpc
HDA0L35OHg13+Yeb2T+oqGxz7ekYG2x3Mjv9CAwihsLcpqbBem4tjpvlsDvQhOZzve9ErMtV2XxG
FfR87bFmi4liPU57p3E/8OafQpm1fHIhN9zEMw7XPL5uQK5RJboNadf2EAvz3azyO6FI0JOq2yBU
UKBdc4zJvOTZi6Iz5LaD544PuVsdPzrN0LG8DjRXAFhdNwYeNlk3wyIlDFgtHqxQMiec622KtX0V
WsFFsTvc0CiZbQKR0fau5LVpbYe8ENZfFL9oY085gRjWjNA8OVx0a1nRL8lu4erU4sAdXe0DMew8
KA2EU91bOvwuJbsV3HUIIKUKT2Mx5dvO0X+zGiaoa1JtgECpnZ5VJpUIFITncL/PnaF/zo7ToK8q
bYfeC+sKXxGPGyv045Q8wlBoZ90Vqa93vCEMYOWumrxdaHDiciX+UT1NYFPJ8eRaCWoAJYkRfb5+
20HsSaaBefpdbjUfICYhn7E1PCluq1UzNI8NUxmFXXBTRhTCmvQYq54oTUOkFOIbppW4hYtRnGL7
bAa3wG7eZrugzarI5UmE72ihTHOXqquc7gK3bb68tt/gLa4O41R323Wgs5bnrt6+Bj2wM6hnZTsu
Z2+AvkYN1sFNsdXx7JgLsKO61M0HMxIvA20vokcEFaZ6zoZmOBRDvK9pEFCdePPyutwbpWGv6znY
JwalyRRRFWuSZa6YRj+BjZOFEO9ShS8UJTDPg+aACYBoh52Ue1v1Ym2DSx8mpmZtMV2idjwyAVvV
pXvQU+CIStsOMRK2JcXkt5ZCx9ZbGKMBoSW4Ctyy5oGAIjo3xwi9reybAThD2HS1BwDf0p6Zx0At
OtHgbeJ2F7Zfb8P4pXoW3Yp2o1040OLBlEoHhbLGguHgwxanGYcBNsZq75AddxKSR6FtkoqPC1CC
dXsdI0mrbUnxsrVgFQlfxZgZZgrLRb+jc5zyrrz75PoyV5IqyRpFFpRtcJ9pDjk5Eqq8h0HCFPSj
a/PqDiIuVYZFs/lD3v/fioKnqfr+x799lV3RqukBa1lZ/EvlgHD+u4qC83dTosH8P9/xd0mBKf8S
js1cyHRdS1guFQF/dxSY7l+6aeuWbgCoZI1degiKUrXRP/5NM72/bAdHodRd1wU461Ec0DDcXP6f
pf/lOJ4k5+xwlerC+p90FBiGq/9LR4FneMJwcLfARKVlAAeT+a8dBbFqp9CemRLZMXnLMEf3GGee
To7jaOw5aeyt27L388CufKcd70M7eU/a0DlgNVpzLkVj0Ldz7f6aDXIRTl5rW3xBj2ZtktISpbtN
qWVTcZce6gazlQTmZALPLYLA2JS1zFfjAGJKa8W50fr40DvJXVNKZ0vDj1rPQqcdpTmQKDE2vT7g
aweHJEPmRhOl3SbWfrbE8ZJtchdNEmVn0klW6czZwr4Dsr+YkkppQiFt5biOvEwcGUIf3L7A4zuy
134nOOwB+I/TpUDsqJsI25nBmSi25IMsjMe2YHMcFzTQxUA2CY8/GxEVP1VG5wAQnGBD1WeR65RD
Dwb9Q+a4NRPs8e1DHcUko72DlRYVPfTgp1PTany9AlaAq1asAGAk24luOyh1H1PVOvexh/UC0k/F
oAfjqGaaJLO0/Mixuj+D66XGBu9QqrWfs1Y2O9rDswY7Dy0oPtiHB6co80OS7MQAlFuZ2vugUtsP
dO8eLR4jHZZdVWo3E4tg7DlIdyPE/hlye2284u7OOMyzJUXSwGeLh32uXgcOTIyTNzWvclUDNMYY
ElXoWhwj242tD/lB6biTbMn8PYlRCDvEDsyJA253nvOqKvdWixEoYyVh5NjlW7P6qpijA1LMC7/1
AZN7SeL4Zq9D4tbS/VBiNm4G09tYwMP1RN82EZqw7J2NNpaOX7da5zsQkM0qiTD6BgOd35Y65ba9
BjmhHYc+u44dDgV9jeeq81VEiGYKBFM47M1jiou77pNPmekbGjbTF3vlGGV0qaDtADsnjFxpT401
6sfKJWeXj6dkopgSf8N9ldhnm6qIc0+PBcCJ3k+YnNNIBRvaYT6IG64S9xG7QD5ZgFqMxbBme+sK
0cwB3MQWU9sKAudA0Y15g4njO2qnxm+I/K+hdO3B5YCCYxpizVBJZlQEhn4s22IlUo022R5NKpMB
0hDuxEb/mVzp97Q6r9OK5b3IHLBmrA3K0HBAELtCbyp82wi/NGtA6HdruUkLTfqJ00ECmrqdo03c
5czjd2V+H1PgC4USFFNEzbGYUJioc1obBhOYcKFtOZ127Ggg8hvN6lcuwS6/Su1317Gf8m7YJiCJ
1wzuyEdUFa7nkeH9hHHAooLxQpSa29Ket2mbHwKQoGWavDdQnk5pHu9pcHFQttq7sukPFqePUQ2/
bZMqWc7Qz5LWw82MfZzm6oF8pckSDWf0XfFz2GxP1CWmnOTqnEajgZIUJMyknV/I+ObrzusX/pw7
rfLGKFb2zER0BLfFAeOoTXgfumMdvs40sm8AGoYr0xpwVljikdHRU1g1bKrk1WHjvxrccdp69luO
wWRPNon2WsfxmWartSXEc8u46jT3UE+xPX+ZIVEAVR9GkfN3cG2EABPRNLIWQT8bfaDyms8dMG4a
Ub1iVIus1t0rxnRKePuZ71jFU/neOmxGVW0+OvolSvMXJgNsPqiF0VcWkEhAIbRTW0xzSB6heqVY
W5gWbcKRpy87wjMnTd9U7WvmDRd3pP5VxswsEaKyHd0oOM/6ep9wODIFx1JFhGWtosV+nutH24k/
6FGuDoy6fzuGy7Sx2WgJ9uxQ+3Kr9Oz05UmH3FNgzXE19sgsW99/2E57qQRSrKBRdiRQFWsRHyN9
IEFl5nR1hB8dqavd1IDsq1yKv7iORtyniGPgnUdvvKHCvg6tgFVXkgUyF/tSnaYHynDWTOM+pdCy
lVVS+kd07abHdP0FojC39mzhQEAZicpgsSh4W8zlv4VlxRQDZph6LHnf4sq7DzgXwQEK/CaqBQ0x
016FHjdCRZiWteYeWNewLiIAVwmrFbxmc2vY2Pq0xN25I7Imz9KXFGlz25jtNovjXVOONKCX07fZ
eTfysXdB4d2sPsnfRD3CTR/pXAurYdO5xNdjWoE42UWrkThmKTgkOBzA126taZucYL31W5Hv9g0s
fVvLtB40D2ghUgGWlimlEqOFwIlTgGZfQrQT96Cq34G2+T0Hd6gSfm8V/V1rp58BF0XKrv4T4Wz2
jF2sik9tmIJ1EsmQxbrlSJx+EZdhGDLRmcYH9J5VkqRczZwcOfWXJum/ZIIEQZnqTmKhe0UyuWi1
NxqA86i65i73kF2ptfAwCsVE7PvSItXSGFuZa5cO73TK+A7T7K5y0vAaU3qPtBhV2zj7shXGGSN3
jqbh3WlkrDYeBUCreR67fRmhiWsWH/1Mg1BujI/IYAgHTPFmDfOy3bhMhexq04yPzBXf3JzoRiNk
8MiduMbb5ZAU6t5ASzzSlUB9UvykgxvbUC5xj2OYxxJhd450KEmtcWwJkonk1XCmAw/PdNUYGBAG
Swzb7BMCINujAHSAPpg76li10TPPtt1hfu2ZS2BGRqrQXyI9e4CEYkCoBNDRjHzIrWd/l01abtIk
L6Gms4CKBBx36YVkO9TBHSmpt2gw8IcqO0gB6wZzJyYeWlZXYQs2IXTw9cEOQ98Ba9LtUdf52wVd
4Pde+S14KK3sEXiQOdc4qbGLMfhg3o/TfHLomYO/MZYvReedBO/8qrRptqnr5KNtp6flVmrL4Ztt
GIdcjo5SK6H7aCAucey5/HzYol2yrjumCimEoc50f0X6O40vBxnRE2RNybs7lvNO4A23PXWwAseP
XabwiGtjlvzW8MXs6OUEJksIqw4pAWIY5bZGeqgyGiKXWgANo9tpMEBlNoSv2IYI5NNNoRs/nm34
PBVJuikDBA3Jx9kGJcZmzvEI9lpFe6YBuCR6GM++oqeOmNzaYzBnm38GrFZP4e1S60Mo3grNlavc
q/JatFMCdippgQB19aPdyHc7qaG9WtnebPB0zXS6YNYMzqRI0rvO/jI72obdFOUlcvOzHL2O5QcZ
jCIrqH30vTi5/Ah7MPqew2erP1iUgjDpo5goL66R0uL91E4/5Qz2zO4RB+LBeA66Hs2ZTo+0qigH
b8XJ7VqKRVpczxZAqYDnzvAUqaGnlyT5xWx02uD64wlP56MPf+letOJBZsMFLgcOR2dyfUeJlzBm
WgqqtE/EQe7qOpa+yuHGZurHGhmWawEFwnF/zer0ecLkuRooWVx1Wumtg5yBOb23gM/KJr7hfoAM
hQLf6BWBCJkedAVGU6IfQ53E2dxpBxlbTxUJFFL3aCnrVhJuDNunajIwfzsVMVx6ATQmDjpvCxJz
wID8hpvrLfaOfIrGqszqyxjLe1a7t0BxPbjxktkFICqGHvTtbP6qp/RL1O2lVehJ1QTwNdKbjSE9
HdOBfmmDat9SRNTp12SgQYp6XBwV5reZMbZCuQbTU5znJjgnHMXpWwSWZNSvWlHeKiv/sO3A3Gm5
x/y6ov4r6kimlT/O+KqCAPKxTNttXY67VCW8D0rhTuua9aDzKxd+O6sQT2YGflqCjBkZmDu8Fz0d
v/BEN0cjSH/6lrlw3vOc140FYQLNQ9Tqtwxz7zRI55R7TLRG/C4rPElMT6LWkWvTrr7mfvqdlZ8Q
U831lFnp1Qn1Hf4dyqwZqO67vv1wSZH4c++drF4g9rNq7USdfwNWwoxFybz7yYiKlOb4MTXUP1lp
8w7VK6h0bGL2L7PBh0fzI/d1ZzGCd5Krbgw6W1Z4yWj2TF3kQ6iJmMh7oHykJJwBw61sphmW+/Sb
cjKeTJavTGaccQF6La+0d5VA0aruPb1GAIlTH5uw2EVevbSl4vnXAXEFtKdvlyONX4xso8yupu4F
015bWu+hjmmY5PWKnasL96FQGw+TmqnP96oGdgwWv16VRfVoU067Zv/71Nc0MAmzj7eine77MbM3
pVlgcIIn1RyrcKAbveFIk0TM4fABRCEbYxxhKOLzo9Xoj2GXa6uoKxVTciJ2MLU4G1xMKm03uhne
BePwFJvBO2GNY+tBn7UC73UyQatZHvs26io+A5jZVzbJWRfMa6js7E4n2It9y6PRYvFZZy/MWb8C
vGxrz2Ot7jN5KN3kw7Wjy2z1PzogaajQavPeSJbTMYE21enApkWJ/s+MO2hwW4Usg7JnHl+Y1w5m
waoqW8B28UdiNJOf3XUm4GqPbctaacN1KKtHQV3gKnFPHozKPnzLJ6Y6dgcMy3Ry+l6W1PGw0pg4
JEkm7jWHLYKdBVuiLnxcKe03YUhgV9o8PTT5XUQsMfhPi42I3o2aAA1g9zs0wtLHXEMmhIbc2GN8
TfNnLJhmR0hTF4+Z18ZLwPSZnXZGLtZ2kwvVUMXuEmijdT0aWAsWstdT0c1nVxXdCe/4OW/qT7Cn
OAngmj2VrSKzaNOOh+TquyWTu7yHxjLTyTw0J2IxJet1P+28FlWCssiXItKAIvTfjCj5LMr5zFal
PcfFCPdVRNOhB8WzoE5JRrKQce4EOh6XG9UE8V21rhm53OPzB7GILrHrL7aW3VXhdNI0TxycNq7J
iUbOaiHPjEvEg7zrps3bX0MGuQtVZ90m47OWasdZs5Mj/oppws1WF0/NaO4bLfzUkhSukJIg4PJ9
kYAGpS3ywSqT34OcIar0xdWJsKJbprtAyLNdyuv3XTscF4/kWReOscpYK2H28nh3IvdNfhPXuy8w
xvLh2ru8psDPcl/DjDGKH8kz+71fsRX+jkY2KTY1BCurELugcm41ccKNwyRadLRXWATdN33kvGbF
YK0rtKttD6KalpkCrFHH+AOOeUUEJlPoIBE5GvwunrWf9eY3KALQjTq8mcRV1zbt91Rhn3D30V+Y
Y24IoLvhpHrs9DbF9MGWzuwoh46z75Smp81kudpJDRejPNGFewst77kw+2uHQRnEZI+si6CMk+6r
NQSII6l91RJvCJW8nFEj7wyh1OMELQ/j3N7BdeQYDqOxL/HXJxVRcKLilqkfIVBSuRmrbRE0HTey
kIA7VfDInrnooLA3yZKWpo+2nF7HMPxgh/UFGYgpO5/71ACZaMpyYXCh6hsafBGmXcqhdSWgU4TS
FeiN5pJBIWt0hmNZHiyEpxxH7JZj/ZcyZ37+NDzrHdYFKiI2VJgE/gVYDpV8of2glNOhL2g+bmLq
YsbhpJtVc85LPIA9NMXCOcwLMGi0rr3bGDvUGbaLhAdXWdeq7aQ3h9bqOCmoZgcyJeDKwnyodSXp
7kkdAsqKdJQhRlvghLra9MNgwePLHPdIvh8MwR9qVb/NPDzB92Nmh5HILy16Tv5XUv5TVfv/kZS9
/1ZRfoq+/8/uV/4Z//qvovLyPX9rypph/eXKRR+2XctxpLCot/1bVdYM5y/CmUJn88MIwfVs9Nx/
ysp8l2c60GRs2zWIyQr6cv+pKvO/dAeNmv9mIgjzw/8nqjI32L+IysursvnHYTpvmaawPf6k6uvX
Q1yEDRW+/xeZ1aMvNLvFCdZ7N0lJ9cNTxxJLLK0/yvYkOyTUthYvzHuP0dLBxkEKKjmR5uxrrMyz
CTWB2RehV04wpAKbxbfyDI2XFJE2siWcz8zo1r2GMGNE1UcOCHZVisqBELoUnqi3MeCxM0jacGv5
kJhFuctoACvKOd8HdQP0RyMDhW6hqGX/j19G/TD6dsCeLjTkP3/L378v0+x9VVfoGLhmral8cq3o
TiE3btutARqcXSTlKxJ1qqjz5vjn2/98cUxKAmRaZRuoucneHGnC0FuWiK6cB99QHsi5xVD054tk
JTpGo3qvR/mZTNu4esXgAjFHd+8Lm1DNgMfs2IkeCdOJv2oguB3sHbrTCpNnsVfXEcVwhLnQuXDO
/vHJtDGFYyZ8oIxmPGxPtVNgXozxp3XGsZ91fcQfxb/++UJdyYEtmsZuf5pPoAnjtavjffA6OV7b
6mKX2e9+oDPK0TvjhkoYJa1OyMt6dNyFO60IHoeze9WiHhp8w1iY4S6UnAmPp1t2vT8Rr10j2eGR
NBLywbKik069MPdKbpmt9rpdznjLAS7wYF6Xodo5y4uwgKj6XaP9iqzGoCzxZsfMK408hnKqEYCK
dFrj9ZLEXsNu2cWQSzMKJUl28+BVLfO+wnrq+nw3IzhwLpmhHjnZG+GB6uA5k3dHm7ENvc+9s2R9
i8Xk7NKeeYGVAyzp2Xdn/aIn66n5CBThrZew9aNZ2vtYr0ADO6+4pMXOS4xDHIQoFgopBON1DuKt
b4mtkmkLRnRMSjaO7pRDvEyitRSkc6ck+2m6WlyYu/ROx9Yf3mldMUac6INwZXe2s5xQPq8jcJub
lQ7OxSUTyY65x5zaQh2rgM2mJdPrGvygb9BISoedvcFu9MTcpzr1Xe9wDhRPXl02Z81ygG+YMvm0
zOiLvBuBU00DDcYDZelvCSjkeJbu+IkNP7yzSHQMDcPfJtLZjHV3Sd/kWCAJdBsN+X9CTaNu5ZsY
ZXsNBCD3b8k4Ri+GLC4VoH5o9enBDXo824X2q3USRuc1S+Ts8DZbnkeCK3ou8h5N0rAfnETXzkUX
Nkv8zo9CnMw93qSd6qnhJGX7nJt1uULMdZ+ZvCJhCmTdrmqvFQGbDbQ84EQlfsOpolM0XSreCQr5
o8IXBCVmM0+CIg1FH6qM0DUNfmZSpoSBmnmdpdwzOeSefOBnEpFYNgzmwajAFCW1twM3rO1TB50r
l+YPcJUtx61g5SEPXhHStwL8wKaHor7rekaxsCjvirZDb86H8uIthXBcuON+Dn6HRMr9wMlekwYF
BercJR+dbJvicGf2MD3g6+HqY+7cRzQEeYwOl96anZWL9uxk+met3zwMiWDQcmpyopmWpyXB2lyp
T2QGZpinGc59knWAxjzgDVy6kAMwuTYc04IgThBOjPY8l95iUcGwS+B+lXRwZ5jA8G7R4XguoztN
YwrVYEfizeJ5EprZx6STpMQGBxelkfa2aQRVKoCNwAvKF1tntqMXMtoVI3uNoUfKiktGPK5SV4+0
/doUWoNXz73O6Vbe66AXVM+jhedI2j/r0ZRdOmN6KnIoRA7wf1p6fDwPwWnSaKmdSu06lu6X7iTa
0Vn6DYc+oqyo1dCvY/K9lnpWXbr2xtqj2MTaBrFNFJsKSmwFcOmWMwmZPXZqvUfoLFXBoag4jkTu
eE9j20Q9G57SvrPuDTAWlJgfxhrrhNU65UW2ghFnHjHgqgXnIuU8mJaNft0fq2DJzRXUc5kTZQAe
9mRavsHSUBblrUYLaGDdhepouhFCKDZbo5uxtxtGeFRJss+980AK/s6uYVKm8DJbJ7xFQwM02oQ9
0FBnLBynus6QnmbQaTdmYzslEQsc/CCEN/PvYTw5Sw7foQZzW42SCvhEn9jrmfV2LijecHo+jiCO
ovvU4/M1oPCt08H8ZpnrdxaN8jK+1wy5K6de7azOCnzXWlKQRnBEmh7Xo1d4e9PS+o0Z4Ap1c8xj
xCXmQ9aF+EjJK6TkUjfdtBT+lIHh48sKt6ZqFPEufFUFJP81XI5j2Vvhmb6TY7+YXpwp5ywXh87O
qpncFfMU7STO5iANwq3DO05Jm4tgoN1KfbTXQ6LdhWw8DiZnNT9Luye5uCoqOhIhLgWSpQe3ne3K
Panzhpd6SWaQ960kcQxOaI9X0jvDkvcq/WeoVY9nFR1b8whugffZDVYdX50y3cae9xlmm8Roq1OS
eA+daXuHXtgpNj2OgczmxMrCKGTXNiQ4LirLzHgHCoiYhkHvWrXYWww1v9d1Me3Chipm10kem5lE
iz7i/OhFu9XKVBIroz0lnIfnfpwnHyPQiztQA6EX9GLaWvhs5DNhe8O5eAbG4nhoHgy7zzYxTYSX
RlPHTC/X1FjE54LLrSncXwZPhL1rPNncecoVHUogGJgs0h+r0XsleSJuUc4o0XGnH9upoZ3FyyAY
K+tZBA0kchhUTT48YeFbdHbWV0UH06qwLz0W/+fGNQeejkW0xtcdbLgnOX/j1RQYXA2e1lkiN3oF
7VBLppd0KsnMsXXYMjTiqEeyTM/im1nE3Y7KyYtnQlIKdS28mDno37ErDx37Aa10Qk7jA/MgLato
+42KY0enHY0/9qkuJ+MUD3W0EQb8Z1kEMS4AcG+tqfK9+IN8pmHMsSCY1J+2w4iBfMAv2y5dnIfB
CUBwTjVKY++8udsJRdB9XLZTxHQIwxtuw7TWnqOtW2rPEkE2W3UGEepqEXBIS9I+M89EXTvPPlZ0
LfqhKiidwMZ6xK9ONV3rYV6zfNSKeDcV43ePDgSltT70FDdyTCyw72qSKRTFeHS8rP/84SA2Oygm
xXgJreFZ89zcr3I3SFf/GTCNPas4DoQXe9cJtunyq6wif6jwXK5EyVydOelDnubYq92WcUa/AAPa
5YsxMSuoGEN3pNPJIFgXZXjMTB3IN/vYMFZMpwsqFD0sxjlz8CE5uUVJ+U97lxugHP98SW35Hnb1
Z2jOpR/F+dM89ZRBhBUI5pjJobQOZTUz61UQgRaTXtfVjKrx6HMTYWeY1TUG+rLGGvES5pgpizr+
JJlHr0hGy1WdkZ+brUfZ9sRk0rLa5jmbOMdzVnlC2144nnsWUT8RYFYNUez//MpgAtQNwPrdLPkh
ZZitudBf6kRAToM6BtfxtUmQoISB5S2g4DuIptI34s7zTfuDDmvJM7H+dE0O2lCNPuoA4MSgk88Q
ER6MHJKbH5sKZkSIJG0R36IBkkkIC1MD8bOQTDo6bng6DpxrnfNekScHIgtzxGeHQ4Ytg+LQ6mCz
leRvMvDsZ1e16dKcpaXE6xcQ1bPrbNowqj7MYyp3nRkemwKCkTFtadLIN6LkSV73Ou1b813NyMfu
qRlIu39n7zyaG1faLP1XOmaPOwASJtEx3QuSoKcob2qDUMnA24T/9fNA936uFxM9+94wpKqSSiLB
ROZ5z3kOm3RDaN9ZW4CP7JMnvW/ZikIiREeodoO3cwpzvDWT8GJz/EDGZUej6vHW/W7pVMQIaT/W
VQlf2i75BYy62pKIy9bxHN4UBum8Ps/BwuqVT9MmHSLkr6eayWsPsmuqsFRXhXkvGV8g6ba8Z4KA
hOEuab1sHQGmWyeV8Atn+v3zBSllDRvYBBe01Gjlz0x61oEWf/el9stEcBCVla1xQ+0ZUjxzLjLX
RjPSBKoHox8bXAg+3fC2n8z9Axidb6z2B2F4eE8QLDqDUWPVlya3D2+XS4x39FFgXUUVBLWqeX6C
Z4djoWS0RiqEO5ZFO0fOjqqS2jZFBio5/EzF2izaCjJU9tgIw/Ibt2FpBu7VoTlzKXUmGwGswGFO
QNpQ1UZrx5uacMZ6FgYL1wjTKe0ktkZ1zkw6NegIN7EisgULs6MnEgofCK71M7jGlLU3OpcjOS1n
wk80L2KRHW3N5b0S6OWB9OoNu9tyMw4fyxOFME2ZGr86+0Y8OTGl2TmRxLbR1nbuWURBe7lRgvjZ
mBPSZeXZZcvVS9Xo6MNFb9R7SWcv7PflDymD59+Zx9oafrfCgW1GNLGiMoX+IaUgpteX2TBT30ld
XF3ayBxxB0oXAsNQfjqRbDa1rciPRMVqakg+EO/gOLfEmrT0vfEYFglRUZKba191oz9jdhGrKmdz
PTQZpQkO+GNWEZd6otqg7TfsB8XYSb5j6uFJDnWmI/N4borku+BX/vnHwezcTc615g+IcCTuJsOX
6trUY0h6fKPsRKxFT+iB0uaZEcS+VYK9mfZbz3ihk+XFY1lcqr5oVHR4xu2Oy6i3wFq3j/UcfXMg
APFQvJhZ4h48MqnEoeOj6p8tZLTctcr/8VF+/XdEL9PCe/i///P/fIz/Hn6Vm/f2/d/+/Lqb9xz/
5VP4Xnz+i+L18wV/Sl7C/kMXjm5JGF34FQ0bMexPxQuDJds+7jKgHSVKlEBr+kvwsv4wcdeanrRt
wTZ5UbX+Jnhpxh+WxD0JMtwxHZd9wP+P4IWqtShaZTaFZXH4/I//xRZs+UaIXlLHqsCciP/qnxUv
akOYwibBPTYwuguGvjnMs4HbLv/SSj3C5BNX2yCDgZp33ocrCMQ7ZvViyt5+diC1we970JJqb8/1
mxnaJ4b3V1dI0hliP3YhAi55IgAZAlcZ09rccx9Ff2TJf6oZta6xQL3jl9lPMNlp0b4z6+wxa8F0
ML8n92LGFZ6fd3rcMyhz9RbrzzfH4x4wZnfCp+Rq9QcNVM/UCTGNMWCcwX6+DOREVw4ycN8fMln/
Fln+W3oAZkFiDStHx880u8NHwXgbZripwSbR70l73Tk6uYpGm7mty0X+K+/NHKSDAWq1NOmgHC13
K8oto4bfpcK6yNny4imL+aEX3iV5bb0K5gx5DB9YtzH90Q1Usa0pOwZkESwe7GMR26cRx6L9NDTN
K5SyrZ6x4vC19O4YZ1O1JAtkltx4gvYIQX1NpvfTytPhFCZWtSO6WKxIEB7sNgTdU8qZ/mz49lqY
qQ0pz19mN38w4rodeogEuiNf8pHUTzC0d13aNpsIhX7F7IXwUas+AXPhGa+9jTEyVnDS/lFLflvI
SdClQrVNJp0DKLC6SBa3rpVdqYDYxa7+ZRfiNQOezT8r/SzIHpZaNJ16AyNtbhguLPjEhym+ZsW5
Nrxo20cVlSRYC4b+azDEBKeZ46Y3kMVxzyO/yESPEhP1+TK2VrU2PFVSFFD9qkPvDXuxuYMOTi43
NneJ6f3C1IyLBvAOxOobx5CmD0EWBCJE/shddFb6Z7GCkGT3JLdX0/YOFwiM1TFe6IdclH4A9Yfa
JutWGvmwpnfq0V0UB6rW4Xbpj/0IEA5C9EeJYsMui+Goi2m+dtvhzK0YJ9vkHK2/P8igJFAEWIkt
I9k/vZQK5A3nw8Z8yeGT4ItV60SrdN4tUj+VnpjIaqR7zrGgtEQcrWrbvFSR3iKEougmiy7yj4ef
P/uReuMRIBgVFVTkpfOBZrdyV8ZYTso8OI4BsSMK4Xws/l8jidZ4Lir20eXWdSiTK2cwZyu1kFvE
whH7+Yij/9a0Km2XKac95nHSHX8++nkoFt7LDGeXLrYxIssz4S+OSKDY0Mi5DVc8YNcgj120vBNq
A87Skk6d2W6CqbiPZDyTffp5rNyZU5ul33Gxk/fO5rMlpt9mTZpovLqL4otCU/0p+2p9UG9ohaIA
C7vNxp3v7Izje0C46ijpvNmMdof5prxQORDviR1eGjVpM9e6mJdKu3aTVAZMQkO9/PykPw+ji7cK
Oxw/9M/nlutSImEM8A/GcNx4+XxmSX6nK9NbFdm95Rb0HSVBDrqL18hbeF8/n6aWIuVRYMlLcsvc
eaV7Rc+YNxZ5XOZhXX/sKtY3tTwE4RWTH10OwUE14M8lHrxRtaBzloefj34eQkMf/bLi8DvPzkfv
0rlIyx2HoxIwjBvO07Fr02+s/OrP2vAmrP7qDp8dG/vQBA0caItKqROoakbebRgOWETN7exKc+8N
4VeQdWRiGshzPw8JMZGjIfy4n7VDZAjwLcvDtJSS/+PTVMf0DTMXzUavScRg6jvqekDhdlfbDf5T
JswkAEl2JNOGPq+CeQgPPx/9XNojZ8yj+JzpGtyABYp6U64GeOBgMsjuzMxHhEOmLOGFxdUFtCKw
dgTnfgW2GW8nDVOvRm75YDhErNxgi4X2tcTIcJjBotRBYvpxR1yImf9tqEEXcmvxDvyiWbTLQtuU
GRYBzJtMbvXR3ZQyWTK4YOXH3ktP9hIt9mK1/7mGf64J2JTjQVn5QxWNMJoZ2dNQxkehzAr4ZgaH
UYpW16bZyHWhnx2KBXaNY51TocIcJ83yOBXpcKSGlQ8NSHKNZqg9LxyuAZJkkuJ1kutezF2I55E+
4hxryZEyK8LKf1VopWNkH1McIJ0m1nhDI86J56W4fUVDV0/KTTcPnBMvPSc4nc7wTUueD8ndyC6U
8GWoQ13nUyBerQVj+LYFw2mSGVgVumVsqlu7Lawbl3JKO+zEYQLmeeYq0w9we09WW91mwEsOFae/
TTWyfkZiOR47AXTPEuwz/g7wNajAccaLJ3F/b2Ns+Lzn7eTg8OE1t51nWWran5+laSz3BEwuTtkn
d7MhvsMiS45z+5Al3DGAZQMVsIqd6wbTrtEDwpdu2G3tiqOMbdiId5X33uOqXk/lKZYDzxFMoGie
D32Ep6SOtMLXSl4YZVUx4S9gtRmpxgOuwbXU1HhhqhUhTm2GudqoSho3mkX52cidsVWYsfrEN5Zj
hzLcZ0GN6QbdsF1lDizSamYnlIbjrUH+4TTRNrZKDCQ9VvB16Wm/AJVgMDfBTdjOdY7j8ZA56WcT
ZE9ixMbR1MupihQj72mduD+KIDfriWZP3b2G1KmuUiS8Mx2lG62Oj22abUqjXeDWY+3HGcXkRQTP
xbRxewYbczR8ylJqubUysyPwYsfXAQrMMBMjcUr7U9cyUiHwplvAJtHsanuO2fJlcXIDX+7nenrs
8BGtRoY8J9yyhAJPilsQtEbuisJ87nP83QAuanL0ZUwg5X6IuK/W4VBhCt1bdT3uKfjydYvyOTg9
wOQW0kKuxn2SuFdXueXJ9F51BW9uKD2cV3haEx0OuD1ywNE5wbmEsAk2Y0OQgaFxvyTW3Ku9hITf
2Jm5mW3jwwy08dJyRGOWUqwwKenoyuhNPQWzejYiybri5OY4ajpshZyUL3Fb54+m5u0T0R7Q9eob
ll5GoZaSez3rPiuGCBOdaYextXd6ko1XM9DFtuopHSoWdg6lRGINlZZpKddI0VKn1PTlAYMuHm2a
VbrafdKHGIVxRILsuDZXVmh+o20JX4RlfNLQ7XuJAV9BWqfHC6sUrPKtJ8rubDXDtE4lpQ517UTb
VkMzFEVgbxmYXYMauJJjJlS2L2BsUkLc5abQA+rhGIcJj9+6mWlRjqJ7T8kvIxDpGg5hT0K/+UiD
8suJ5k+3sMV2DLT2RNR0mf8oJi4SXmucu3tWQA6Soj7MdevsbaByHu+xwoLDWLDFodtxuuqqL2iY
7LQ1FyVUNFb7srwkmniqJmpJRtLeb9lI1UkWVvcIqd7Sl1xUXYgHNfM2pkNCOkayJO1oVfsxyL8t
jXiSq8gykM6/WM10HePiucQQeuDHP6dpQLY3YMBh8ja0zEOsNQRoiuKcRu0+6MWzM8CVEU76kTTu
qXIlBQhs68mH9nLXW1ZNRY40VuYIS4/vTM6rJwcQ6vmb3WZnzYu+XBXjDgM6RcA1OtutOJE0px7e
gipTIBv5kqiw1sUPxJy3VHAcO1PU2ym1P5fahTp+5Smwr2NbnptODs9N1Vps6LIXS8VoKRa9hgPe
Hvg3mbr8PBCb+eujn0+DxOsPgyvO//hzSJlsCs0GPkqcUIPSar+ZCjAry9X3FGbdPRau4Tjb+OMZ
BpmZumPrFh+4YbwmffMYe+N0CeoKv3nigqBTt+Po/GZwFuwRme7NdLn6M5x3AAf1i1mV9IN5eQfB
QEn3mHuKBX0OISlSGFXvGkaFPhY5hiKm9iElRaHSplYgbT86ZxAvfaoQgVV1bUzxqmT5iDGU2lnJ
fs52ClpT5Uc2Fs1eJItbs5mJV5TWDfGSAAfWeLZ5Aw6pCeDECqlUxJVOibBpkfTKT+xjfYOJVFoy
mytYpFfKcX9XIvltGOWOTOy9PgYvI2G61AEsUXl3bgV8qHQppOlH8xfga/xb3Apvu9BLb6iU4bSV
JuavIO+SlUji5WLGRE2+A2b48qC5/XisdO+b+3O/7VJnONvJY1YCoAUgKDZeQRGzUubjaEGVEnX/
OdTyLsAecOT7cLU/hbDOTp7T3snavUbp9DagYe2lOferpmoc0DsW5R9mTm3UchKTM3ugJDiMWvhc
OgCUkLFnFw6HmzLcobpHdYi5HFkvkZP0lzzBDm7wTra4CTogZqd8fgdYoG5gB6gDsbR7miNjImZB
u+5y/dWbU7mbuX+DklnaC0ldk9ckxk22POUI1EdPnrLT7UQWA7xB9jUI443oZnJEhWVUMJHBKVNo
NRSWEbliGqSubuJQH8GcBjDXgL+KISdzX4JG9WythlqMx1KJjyRhhJGWQA+9LODvwGYO7LXWpqGs
mySBHdur9MENG9ptyQE1celxeRBXGxSO1ljmzbrxYpTDCG51Efts1ix6nasTl+6HWY7uruCEibcz
lSvcxU/GAMcqqxCmCUOtyd2Joww7z+9ksDVMl9REGu4dbf5t2Zbj1zyPNW5pb2CBNZeNhCPTbUui
+dTUGhgvs5Abxtr+EAt7X/PrnWrd2KWZDQ64ls2Zuf4mjrNhV3gN2fZF+5uz84zxg62KmvYa1ag0
yYeUmZTrNIpPOGx9U0aYgKinOKTYMtfsPrtiFmtGoe469GiFmTR5sUya2xLTkRC7NnpcHnkW4aPX
CI6E3Zfy92KlT2237lwYClSUaDeIKrcN6Rkk2spO4ouj9MOhGfSRt551qEJPHVzgM74C6LYpuwmZ
YbLCNQkPn9zAtGocguaoy4faDb8GHdIUY7ROuNum4soyw4ehgq4g9YJQCPvDsoBSbooYC0tzA1UA
kTGwTozMyYoWhbtlPwTkSTfvMHX+mm0QVxZkBYrbCHBE/JJsACem1BxV3Jswne7J4x5CKZaaC2bv
aT6FB6239yNN3ojqVI70yXTJGpqV2lanehswMQ1uzoilmjpOc+0WHLoH/ipU+KYXL9FOZO1bwOGW
31+QoXSjsxfv566kMqtAwaenBwqLHn4A8bdW+jxtofZVvlwmAToxYhylm0xpfunW9gnSWMkUgaRg
KGIas+NXhoTTO1/Atq24H7u8e6Yrh1U//ip0zz3XSGN80+Amcz/g+NQOeQAG7SQtTCw7Paw84apV
oLnPbUDwyEqwLNqm36Cn7+dqdhm66RvNdn8ZceEcobMcIKixhWe9CAgfylGipLuU7zW5t8Vv8KQ7
/Ki18x0X+EH7ngmwE7LCpTXpqzgV4jhE2rPRp59aNzjPZCafSBjhHmWrtQro4l43osufzGpkAz6c
JZipM/4u5O6BQdeEH7o26+Fkpox9sJMC+aum7zgs7uzSTN/1Qcf3YVHpQAs8fmw69mzHvpN85I+t
8i6Zo3pqa53xODN5PdraC2dNOGlZBcmHftehAbhPiuDOJfTnFyE7QthiKE9ddyMTkl62l6xH15sW
PV8dUtmPJ6rWx71oPLgh7es8pZIJB3XtXj/KjT5NlME50y/CfRY48XYPnpGKiIKGuSyEIdcp9l0s
4Pm6ILeADcM74vfWdvxKcOpnF+7sIOApT+N7QVYVm/fQ7UbMCSFer5+HsDb++ogRubVMr2x0QKrC
moEpKHDYc5Hl38UcdRucxqWOQ7XP2o92UHTlgjZN9YICuMyXw2ycfh7Ir+V+FbF8eBAxsAUAy3Yo
oP0B2kq4xjUxzU0tdKiaJYdBu8ue5tQ7RgniSBF7rBZy0K6MXsJz7s1MaMnp/QYTNzXRVkMRPMFW
X0XW8IATd+8EJUPQCq9VndrPlETbr0GsqS3G32FXky54dTBlsbm1QbtWVCk1C7y5TAEc92Fy7YyN
14vxWlfxdC2XB7sIXqURBz65gAPO602n92+WCGxC6HHrNyUv+ASZYDVH7J/N3H0fIdYdg64kHcny
t0xR+0M8l9t2qLlyATlRdeBGmwCYAHxPbj5Diu1kckFh9iYoTOVYy8Uyfntu1h/xlMQovdjwN53J
ArAyKrmBdaceZhxSRZ2ETxUUdLrD7HTVLM1WRm+pbYaUsqtq8tOcDcxDZHXvLpOyW/CEw0NoFocA
99erjnv4MGN0U7UHQFMP983EzqKIWEgH2CNYceoPVy17+7qF5dN+uo1TXZr8I44c7Rxzs2LPKe4c
d3BAB8Npde7JHJ+H3ryp9LK5zOx2dnOdvbcdJETS5d94TG5M86VMZbchowBaHkNTqh/xFpxkU5Yr
ZDyOc0mJquDe2aNYjymtBpQSBQBKKE+Msrs2z2lzSmB6TBE1fNJKfC+I36rO4V3M2bVLma4NXkEH
Inra0L8wu7a50QPmxQbWeJJC0OxTajFZJCaVpMsZ9AJ/TC5g6T5HrKcHCSMyUTmULVc+kiJiJOqm
+UtP0ixuS/11SJ0zLrhzPQybrgI7FMERvVp1eRuzJy5i136Hk3YnQzz90rsYYp+H2jPcwGItsV3M
jUd171DdF0SUNWabCXmQFDLPWMYXqQzevMlVM4oPApEr28bfV3VY+zxtOvcY4EQDsWCM7VsY2+1t
Slp+DXfRmgJgtfarFYLb7h0WZ4ZmzC5GoDMeBUbk3cK15zWHhOxjmRM9leLD8MInQPDUuIInmmxZ
3sFjRagq4UV4rtikU/A2pcljXFCGZHjsIhoUtpKYI/f75IBFF+NPNCxHZmDLRVTUR4vEAa0FzvzE
VKEjsfBM8lds61QnJzm7HADn9mWO4g6PHmTOrLG5J4XIBY5EvR3Kfm9aORlry6XZZ1L2i6ZpyDU0
B8SmZt/rih4ON3qobNO+kLVRxDUcx/9BbVc/2mZvUb24PHjSvA+mZm8pxt4qpxVHC0ZKhrmPjoOG
4Su3DyXK1m05gMkt+VYlcNVNxLhqR8f7HnbZc1Njy2dEcUh0ImFQShPoA1bvvOgQx8EzrhW6xbHt
jT3v+DqIgyeR7G2T5HMOOWI15c4NZRzlzk3c5zh/q/Qm23t0lBztqL1zBQHSipDMVNN6gC6WI9Tn
vNyayfB59jZjoNZZrfUYQ63fDiq1j2x5TSyYEMgqXc9QHnVqiadfYHUP9yhcD7kgwDPl7S5ndEZF
O9lxr4Kg2tfJaYD2fT/g112oCbGvOOdIjz1mhccKI9hB1XgWZBfd54lR+tYwUDk5cqsJ7HUZkRwZ
g/gwCjX4uk1I1JZVLdaUVJwTpclH4t7R2pUKSkGubaZZ8etDd3/oQ/uTIkeLX3vDe4UuPgzhOuRh
NDPaGPQt7h3UV6Dyu3RinqLh5wtTrIGwoMiAOvBBvY1Tj+GmGTcpCz+BBxLtIVTTNZ2UE0lUQB4p
cRs/8pZKJbZXjR27wJBGLvi8uQBan65VKi1/HGIDYGPE29tpn4x81A6oUo7NT2SOmXagcasNDePC
mvpMTLxe3emkItcyII0ztm9ZG30yISe/HoWcFVgNt2O36aFVA/zxetzGbHniqH/Wg+pNMxrjjtON
Qu0knj15vLfBQDWhY57z0X5xcoYYWtkEfrXsw2Pgi20qYSOFXAEd4gIH9puS7S7Hg0db5PVN60Ft
TSK1IQiJGc6AddcbuxGUOXuidLgCLfW58Hl+VH2XG8VJ91KKwMkwbfnO7u3PQzOxiZl19ieOA4KN
IhEoLlNycjR0f3F0E+O1UtzysxhmZjRxnbWDLvwmsbKTpRIqU1pge51lPhizWd1GlI6bU72spQxH
AuAjuGc6jGLjvu2tIxmCX5p7EIl65+c8JrP51en2ba5cZjewBjkTX7FE7opGZefG8n5Bjbb8wojy
c8lWE+ug6nHWhtrZm4cOln+HuFeYj4VhQLT2TO5PWKeoT/IYedoct6fgEWbbnV7ZAPTrvVcPI+6i
GjrXII45cokQUYuanO5U2z3i4wH8jS/HdnWL+ZEHw9KNT0lavNFd+mikXAeaQ6ko79ScE+oQXsBG
36oegUIRLA/gW26BVGst9vVghNVIiT0wi5q9aZPfVLJRe4exCGmufiv65lKmYALoyRt2SJ0bu4vT
o8GlOnk3hZMehppCk4ADU+JgDTbyO01P9qXWqGPtMDFGjVpnzrJDHonHag6txxNNJPD98n3bJLVP
I+yJOKu3zlTo7rU2TV6hlJKKBLCNd1Vte4FLGgNcdZP1BmyUpQ5+OBoJlSallhO6rxJs4gTRsAZa
02vRZaZP7V+xj4XV3tgphVONm/xOWfU9cOy6F1HDqevGujXreE0VqiA5BlTe1NhY0WmWPdSKBq9Q
C/Rn1aJIMZyhu7IYX95cTIKfTjXnhBTG7rbRhH1oO0vbhlFnP0rhfiZl0nwaEQU7UOZCW8m7lG4L
+PuuP8iDbtnxQ5GS+a11GmhDfmYA5yAkGqgvvTEvomHE6yqsMwtVexaCCTTDs/JFquqhVXXwWRtL
IXU8Xjh14CSjFrGRjM0TbMoncuQmKVzcV/bITK2HaCiqKv+c11XMD047TL6OkMpvoaC4h1ja3naM
qvZRUtmzLHBp0nePtvI8lF+nOWdUiay6HASx8qDH5FlevBiNfTdLa/pssvFWX/L1LQ6ms00t1QrS
DUgLRafZJEJ6smMlD6muyWssPZjwyh6vHRimFbZu4NeJ+0Uo9i3IZPAck5RfW7Z+7M51Q1Z3cKyn
itVxDZvuiiUB7dagpNeYRm0VBM6LZhEGaPOZ8XnF29ZjFDtj+U+ChsbQHLKT6YT4oKXcp8Rv8JBR
4dYRWN/UMagGRFLuXKo+wGOir15+oyJuxhrd1oHeuBMmYkAdTHAOyujV8iL21sXIfh0Ha5do3HX6
Q5hF6sCwbGRi8DkgM6MMxuua3LLf22NB50r/xQJB8OOc8wo2lMOw4065BiqqlrRuWy3fMiXgs7G0
gTSs915adKcb8KmY4sJJMW9dB5Q1cXTEOcbmRgjMPzE/+pz4CbrFF7L1vW50e4qlML5HIB+iZnpW
5S/liBhqAZtrjfET4xFO4Bg3y3Y6h6Lb9u9WFBMAHHjComH+4lS+n/Lh2ZH5ncMBxXDZj1Ki+VRO
bI8kL0KgerqlA+3iRPFB60ZnQ9FDuaor8dka7nnOs3uZi6/RFRdh97+4MfljKYO71GOkXDUGqWPo
OzbjoLFUD/R5YG6MuL3XgwF48I4h4EMracsy08kvBNADs5q/ezYNInltNPnWhXa1zshVZ+grhZu9
qvhMDgvGh3end+1psNWWHsGtUNyEwvQX+hubDWZJenesHDBCNezSYzaRd2ja+nV2UgaTGYt//NkG
xcS7D5WqMdUzTVa3GQUOhZ58MIw5TkCt17E+qo0VsC8NCW1aKWmmVBrZtmo+gyQsb8NerGcXsJad
eL9Zjc+NAblEp2eooi77Oqp5RVPpqVG2pFnuUSZmvhH5yH0rEA/kl8hEVcRgJ7Kmqae/taGHyJiI
S9en8/0QJK9k+eVXz1k/5VZ+5ZVBuGuAYudjv+rmsLkni2rtG3yNu8TwrhU+wQsNAaRj2/BJj+li
cSr9hmvnHNSyO3pOON24KXv+UYWpH4sW871R2qCkk1/UoegeSIm+AhxVt0l5nSvxPDhxdDK5/xCw
DtgyGqwwoAA+rJDkjF2kBKHrIECZvsaRGa6bjlrBOCrAXdsc4OVEqY1Og2Q1WBaenYFbi6FP6y6C
q5ND/qVqapN6wz6pQOhShh418qVrYsZvnRLMUVfTvIRxo9s54Fc2NQSnYOp/D0Fmw9NR6daAQmOl
SerP3vQeYpyBKu/nBZcvtKxunwbOg4c2wCSP6SMhKHtl2lVwYrYwbwIbgZ/JTXJj0bz854OsmOXL
kUTzn3+hoEBuBpv9h10pjevlb//656/HAjufieEWW3k67t2heproqKKFwgKKNBqNw2YKCRVY1ffM
rHAo82SLsRcX9gTZSmIT0qOBHWKXv2mVB9yhcJkdmsQ/ummnmTqprPhdSnSwFuMHewFKH8xAoAwO
pe85bPUIpJlM2t0izs9mAVlVROrBRDjZ5GmMnUb3aoSOA4JESiqP3VM0U2HV+UaZHq0IoS60p1Vq
GR/JrMKNywJC3Mv2bQzmtCKA1+oDli1M7hLeh5i9u0onOmkoKBqcMTcgI2hLcttNYUbzCsv0Z7UY
ozpgckUqCvDN7l0ZWyFCu2pWkyHl2qg5gAUd461RMNaVGUYxvRB+67VQigfZbAe9u5Vxd7JgnneR
3qyKFrQK4ZBjAdRpUM09kbyHAfPGDh/J3mTOeoyyst5iVWcgHQrvkGsBN9iBRZZyVI/555CdY3uU
RG16OrRw69gp+S7R1OU2J9bNGs8LDX7udaw5u6bGm2cUn/PoXXLCPRCzMtBEfLpaulPWNg4yKh0i
XFBNfRNk1yIyn40k/hBgsS6TzhJZxPGDSIH7O/WCtcmK+6GtEpYBdQnsZAvyFIOzEtY6r9lJ2gxi
IwzKcrpUVfVo42hf8BPGHpcPAbbknUHKtz4z1GKYYV4jLbs3vfCzsHjNRMC1luvgknG+zTUDs7T0
mEsuiPPOzb6rkdqXKmqOcRR4G8smcRTq87af2/SUeSH6YlS8zx7aPAJWhPprEit3vPRYt9hpW5IW
Pfwn0m1UjrHHNhT1hI493oduS9Y1fnLF9GpwxgSvnGHmLSq2lonIbhb0d/BQDvMlIQJEE8CWdjE8
KKV5Yt6DQhSZ+VNS6kfdNN962fJ6dfF9U0NrVmB//LllKoNNk16C+G22gPI3HcUN86NexO196tIC
amjxbVHWfoq9lyRHtMaDnaxal0v2f8Lj/x0fLRrx/8tHe3nP3of4n5PjP1/wdx8tRlVp6rbpEM4m
IPk3H60w//jxweoGm3HDJNH9Nxqp94dwcOkAG7VJMy4f/ZON1v1j+bd/M/Xe/mmJVf/l838ruvy2
jIuW9Pfy1f/inMVoBwJVGgZGXcPBSvmvzlkq1zqXszoGyonDv/DK8lGTWb8XBdLdBAbmse7s/orA
cvr5yxi8vxipRoNTo13+8QDJQbvEDFb91NaIaf79b9PlIyLpzlHg6CRVp99w5BH7xFngHCENp/W8
a9kQveqNRckXURD/51NkE/DeqVHfGLVyHp0o2XaYm16jFAw9zYVUNKn05p9eq7+enn9+OkyQTf/1
CSFp6+gs5Lpgko64969PSKmZNQcNAr9prT1FY8JZssd+wuk2YPKCwzBZHjJ4Vdt4Su9qqwEJ1KOn
D4gUx6FNrnNqB6hM8WFI+pdSMHwCAv5VE0oOAYL5BI/rlUkfUNN68SEdaPpLtScKxbCUFfrD1Kpz
6XorUqbftcJVmjUlkujk3XUQDDPqWMwK4l6Lf8gjZkoDAXy+ybDvEiFeNQyC5wEtskmFs82Yz63z
0ecU4ccNszpTnzce52WPjeJq7Dk/dBXDTUZuIEX6ZcfPQpZl3Wmk+HWPbkmXTIWclVgKuFzbUfod
7eaZsWqeBiMDmO6xCQdauOKLR+Bo9iR9mcCSzpxRmwFLWGq1wMAlzrpY0n1uQX3hF2+tgJut9ttt
cRW53akxzPIsswnliJrhKZKDn3OOXMVGTz1y6e6yqsDssRAM+CE5OWFEJmm1ARX32TUW/7qMyXJX
Z1O3XqHBrqqmhUrNhmFlIc9gNQquTqB9xDl9mXOJR++qJ/kR6k7oc3vCzJxdy5Ir0Z5ukmDpH6Dq
zFS3U4v7LU4nKmKYzQiN+3f2LJxl/IxBZk96p+CMQqi2CWjkxFyJXk2wHmbI1HUHl1buKmOeNnbN
ng04zJie8E4GGzGuIKrThYD5x6HEjI5wKvDcDwP1AWZb4js9HephgC26MfBYV1QH1E0J92m2A78Y
CjoL6dzTzSDcyGo9ZIG9qmwGExJvYkWPzy6mMDlUc+EnWk/nKCqthvzmN1gQEQ6Fj+FgPBgB/19h
pWj4rXnvTtoVrH60AiTcreOgmvZwem7+L3vnsRw5k2bZV5llz8LL4NDYhhYMqqDewJJkElo4NPzp
54A1NdW9GLOZfVtZ0ZJJZv5JEuH+iXvPtYoZSy0+l859lGpmupXKF1Kn8W3mN+mIudTkScC2TJyX
BQe3bh6DKLSOQVcGLLUcOnMD/XUYALFnIbOeTbb91MUBB8i5XraTbEl4/AZJ16Ga9yT2jsxbj0hr
d51j3QnfYP82qktbEQhRi2DehqQSrusxxeVkDwurYb0Qk+0ZPQw+IK5W7DY9e9RNpAnGIBbEkZKV
toY+pO9C7Xhrv8bzya19Z2s5gafJv3OrLTY28mbIMuG9TuRxjIIlbIVuskNA7DcHGA/M+Ev17RWw
7qjyNH5D9YRCnccsOAdlcCNrqkc/UP3G6HiMNC90vBOEwRKZu6JwUnH8MBKiutJO8pyTRegHPEwD
g4XcQbVtVPWDO0K19NmDdG8eE3aJwWY2JMP6Ze/MSbzAh56jgsFID9Qhc/iLHSdCqtbZTPyUcarq
OtzaDvtic8/8lM0M0/feyj4Fzsp1GPdAAH08p03bAszVxAX2xouMbTR+DvPNebz2U3oXIQPbOW43
8M82YR8Iwhvmp0yYDa5wOEIE/eUbgt+YENPvOc1NGPbbKSMpa1LmV9HXZxRqP2NBLqeDlqdJ+ivC
px1/F73n5NgHA0UJsuUKY0KIjC+L/khlgV81x6+hLoI96oaHEt7Gqhlxbla+BFeFs63Y4vYDnLR0
LC0ieAakeBLlUF7y1ArO1WRYyzfkXx91SwtNHswo5Cp8MioZ/HVTgqO3YGy2sXO8tjx+UCRyVd0U
ZlQBfOBXkMpQ9jlI3pAPv1cOu8NmzCLSf9NgFzI6Wnn2ZwNadBckwW4QT3XUcU9FdXM3W7q5+/1V
lM7UYxXhSxKjwO9v/fuNhwnb74S7Z7INkBg0p08swEWH45rxsvlktBz3RA1Mp993zRlqN9kSxu73
XdUwkcgtscHTACKqUuZT1TIn75P68/e9JvXEo82S3MQm8dQN9N3dRGdppiRJD4nx6Q6IOcAwlXj7
EYdLD9Hz76/+/S4DWpT9LZonkNfoY1kgW4xSz3Vu5vtKqGvT8gga7FJPuirXUdU6fwnP+ciKATe1
b0LmaovuYnnArt2sRweZB80hnwgvSJOleI317UzDUEGNWBeuD22lC958NyMRhslq/kCeQfFtJsu4
qRr868RWa2cmyj3PpVveGJUjtvFIIJnFK2WjvBrpX58F305/O3Wy+GHq/dXG1fhSoETfVmFUn9Ip
POZt3p9CXib7PpyzRzL3NnZtfem28W5816b18w0DQ7N1JGCKnAgPyaBMiGLOQoEMDyJbr56LeTCf
aB7A6aV1xeQCNBpASH2JShHt6Ihuoa3GRz8XyW1Qqn4bzKZ37YI24FZLzI+Y/+pkLjuA6ZnTUH1M
nwvnTVpF/z176SugnMcJj+/RyMFBxim5pkP71SBZeiiTmR3cCKgr72YbtgEmfjePyQeRBmoAr3XX
dl7wnQoj+trEvc86wlaAmP4Z5t4iNVLLHck8iyLVDE+u5ZqYfDznTSiIJ4TWfPHDBPopzfahToDD
e00vNkG3LF2nYj11kX3r27eVg4vGKo+pN878+PlGSdExi2scwQKxdU65HgVPJtvOfjLkpRBOveuK
yL8fe4K4cCVk+05kzcatkf6I3NSPhUxxV374bqnvdTHHO0Ci5q1eapUxqX9ixMbMq2tCR16RcY4I
ipky5NNsskcAlYFZIF/3uZcfdeqyKQgT+5RXTY1jd8TBIt5bKy1Y/CyLxdhJDlmWpXs48jctBeEj
xEtm/i7j/ep5HMsa+DSgOg7yUjS3NZATMGDhKp1+ABw9C4sSCEOUWIPlxKfNUYaVeTzHX1HbibuK
CdEewTf51F5oH9yhfqnHpLuBccghEgFLsDFrt2F2y1gILD4BrBxKtT5PQaWPxNqs+aejkU/3boOI
TFZKb0eF6LvR492I+2RPnkoeDvqCZju5Le3qmjgOsXgsxbWPosNu33I38ikqmMOao6mv0m/2wxQj
S3NykO6EsdzORfbqDwooiLOkCaGRCU035Xm/1eNs3TU5ttDabQ4sPGgEGI7lBAqhIWjwtZIauQIY
zGn8MJk8HpL99lM0zvahDbJH1o33QVggxC9yzoYiukqCwO4Y8+GsXlJ/Zlf5t+PFx9lKaGp4BXPJ
xNAF8+B3472cKM4q337L3AkDih8nD6QAvOKA6je/xXNkNcbd75shJ4K9qaNjbn/WUpOtYs/mU2f4
MTy2JFgZPnwAfnCvdYE2JQnZs/2K5HpUg0cCZG6yjp9X7fvDLm7ZRlou8m6maP3ZwqB3HZxcbtrR
f49mVa018TLX3zcJGxzfTwjU7YKLYMZ+m4/m1WKpnJrCIqQBDf+k2eDaOtnW2dTdY2RV1zx2vK0x
5Wrb2Ox69Xx2ZtE9xDPM4qFKodyjrS85rCGe1582kjyQRd19aKD7inEubrJ0pGwVJiMvSzFFWt5Y
ijEC4eMRTA9uEtqw9MADPV5CMaD39jFotPD7thF89CSKb3Pb65594LxNmsRvEd+hs+NWSMgmI3qL
5dBskMQ5x9+Pil4fiFObrz7rqnuc4W+/n+XWhb3vBTV3ZJgGvo3K2Q0YwW9DkVW3CYlAEbrQ33ds
wicZxNmnIXTyi5GM+UUURX4ptn0Vpxdz+Y3f323CSoLnWD5L2dLZSR/4xb8/35U+H/59/5+fU7Gr
DEZpAjHhr/jnh3//5n//mSSUC5zMOP/+Fu4M8wz+kweDwqvpXFTZy5vfd20rB4KUlU2z8VuNQn35
yO/nxKnuSXdc/oxtpf4/P73pl+2d6iYE2HzFhvaZekXzTYDUBQfZ8nuFdqrbBaL6+4HuCiUlulfY
We7zIQvPsVnekI9Z3v++EV0NZMOq4uMItiSN/O65KJ30mqDU/n1vILviyZ/3yu0sVuLFxdLJ8KSc
qn/2mG7F6FFl7HmPCUlnV1yPSBl9++H3PVmQhYMdbTz8vmtzfh/dkhC9aPncYRjmawm7JaF9mvgP
U4nm3YVXCjx1EG+fQBF8pYdH4uSYJZXkvwFImTyTKfH0hpKOOXLAnIpVzUeDoFQ11rXqQZ3EnDxp
BKLIMhFc17LfTZHxOZhpRxeNEA9MrWw/DCe60PAf6th8m7Rrb4YuBiPMygknAvHzne/+nZfQgViR
mOe1JSduGJ46015XS9qS06Ag9QnEXtlkEa7A9a8GioZTD8WHoZe5NpAr73WWHoeFI1L1uVhh/Dsq
weq3F7OLvKs4dpPJrFUCsi174WG6A2kZl7ehJWY4/fFdmTyh2rG2abj45mqD3ZpGwZy2P31O/Dtp
ZyevVzeZM3QcufaEb4DcJmqGVToGV4Ar6J8KjoSoG48humxiS/cjFMqt13XutonkvZMgaBtG49qV
J/B0j9w6x94ZX73C+GYiQQyy2qZ9EtA+SUElFwGx8Ld13+/wgoU3yPr3ogOXkbkEe6H+OsUWQWJJ
l9zMdIC7KCTx0imqTeO561CPRF2nZnhuCKKPMoBMiZH++S19JKLYtWm0GCXyD19lHQrXcZUUmJ4z
FwZRHi3xc52Lis151RVFhKDk7XsTW2Kd9YR/6Vtv+s4n8TaE9DszI6JQf4STgeAk3o4W8SSBfLdK
8qmZ9Cf3s2QFmPpIfeLmQ3pzy1QVXWym/5pp9VckZB/UzbNspyX9886RPXosoH8NdXuH7oXo0/eo
js+6sibSBnpEyKrYDG7/6EQDOh3Kb2hsFiRX5vaFzwvWnrNj4ZOZEhJ+tSJqfTlVkXbzVFv99EHu
3DfGQ8Fj6x0YtRKGKU8SUTa5EXO6Gxr1l4p/JQ3vhv8/6ojJioM1tzf6N63btyxGXB3BUYji+dxl
cO1nZMbwDBPn6FDRGyOnQGnfByLp9oORPOam02G1Mct105V3RLEi5Tc+o676AN4u9wYKyJUM3XGr
3eg1DWrM4d4ShdoPu+JpsGk1a7w7ZC/seXaH80hbc+6ZNuyKHhRrkoSMp6vO2Uov/iHIbdFIZ2tG
wt2mRleA+vcv0y6kgWlFZdqValun3rvhJpcwYDrQgnhby9nlZsz6XdA/ekKXr8jqSmkle8D831Ge
vSUz238IJxtO9mNOaDq+5qeYqRWSDTwFU5Pzpapw5zSaCk2052z2Xcb28Z3Ze93WM9qK65RXUtEa
n2ZHeVtP67qdT4gy3HtjJmALzsAmQwDNzs288JT+SNWcRF2yAXNBh+VOEa6Slikci2OCJhiuL1EM
AnF9IvZ1Q8qCIRQDq51LROUug9tNMbLFwLeBwXiXI2IyiJKIi3fq3B8VOGrjVMFjHh4wkNkPdZ9v
CZZ2tkSxGpzopUD8nD/HSl9t8qOwcFLm0g6i3cXvNguBgBZvwr6fm6df2Y2wCM8ta5MJgLiQG8hK
GtbHq8f328KbYVULSLCal8o9dm8JG5TZxFzH/Z55+bmcgmR52N0GPtLBLFUE2osINjj1fVGirKX7
mb062sNvusESek5UUayMppObxMe06fXGvUR5BBqu/sF6ADkwoN7KW5PCXfHxyHoZ+bokWi90DYj+
FN5FbtfgjjMaxYfT8JUVDrqJwt3XnveSVU18He11UtkfgWPK01j68UMG+9/rWp6qxGdwyGLSsO3q
gfC0aqVF+5iVqO/cecIzic1d8OGGZWndlfD/RlhujI0nM7+hUTN3dtlkuzJlAz+N74VTPOayrF6D
ob3pJ64NH7W4kTvXIWD62Bf+Nug0EayMa9dTSRpgjC2Sej7D52SZSAQjtTODe4dB9uDF3kZaZU4p
CYwyb+oflWpGJ9raFY3pXzMiZEzpPDm1oEGGnjCPeEgB+7JEHctXsNIrS2W8TCsP5anuTx4oiRcz
ZBGe+CEena3l6jeBAKUsAEn5jkJ/RyDSuiuTW0YPHy2/w7Z+KDd0/AkEo9bew9bfWmMJUa3NuTw9
Jmto9PQwdjvwjx6uMe5IBGoHcs751rYco0VBXIwb59tJvKTeEJ1GScSeEOOd4ainDM/UigUngqBQ
v5BJSCYGRikvKHeyNleN4esFQ7VDt3gsI9+5EIPyls9ZvO2jaljPxizZkVJ+QIqclsh2QVDusS/S
TToCLJYD95UBLYCHBu1CLtpTWA9M12rjMXXd57a3NgWP8m4qc14wBjMSGw4TNn29nQz3MjlefGvU
7ZNO7FcmuN6+IbGRgX5KfWaxcmNKyO3eo4LXsqM1Vnc6aJ+rIG9QUoKTNthnhQgqfDbaIkByH5c+
s1fPOKJkM1dd1nyITH9aGjKCHzsINaxiPwd+tZOYO4lUn1cE3hoca7FYjYtCTub3rTtfO7hNSBFN
4hcSHqaUEExv3Lh9iwA2LW3ahyI4CNd7KoodscjDQ8fybuqNK/CqiNyIo5emmBtjA5GHbHcxqc7r
3rYZnzTxLfHDTIOWGHqrBoiJO+im09FrUIiXLiX1IXWJ9TSmVw/j4XrU6pW0qA+GbGJdZcnTlLcl
KWiuTRDEqy0GAhoTDxo57so5cz+ZuKJyEupsu3zzrTQ7hcP46E2jOsSBszo4PSjIfPmLmR4Sccpj
MEuqGjw6G0/CQLI6AJ7kUqxdOqFBJbix+iX8u/SfZTpilZztd7Dl0z0vvFA55FgR84o+09zlakCv
YDzkZNtikQDhOfv1Z286zBLBBuUDSRJZw+fm7hvou+8hxKYZGd3RKOx47y5dfqXiS9+0jzgWtsxA
0X+jAcNycUMUwjfOn3yLdubBnY3nwCT4QVQgdQfO5LUT9t5OipHITZftgesfm2ByHya/387RMlWJ
1lUevBQJjT7xXIBD5/sk+BDI8NYhgUXj8KscS1BCZfDKC4JSvJzpOwv3oWLgYDAzKSEpM+sPcJjw
6BxcK3juUAut8DuB5KUe674Dv4GxjEtlTTzeO0RC46Iz7w+Cmy9rDleZPFeu/hClfAABDl8tSV+9
gaay1nJf9fGdoan+E1yeK8IigJfCPOtj94vOAFbNuYpBBgvk4xsFmM2brO9aiJSgpRboWehzqfsl
h0iNa8Y23tsxYNQiPwjGnPAaGNO6ybxj2qAAsnvXhaOS2QROpxdr9oxdGFlPjLSZQ3PU57FJyHnw
BWv1z+A3D0jXGGKQYl3PDxTWB5vkrYNfUxrk6rmcqKqEZnqXVswW2yn4YXZc7BJpUvysuWrFiWBT
VBXlRxM0co1ZGGBBVKd3cxTu64G7wqBD3di/pJopRjpD7BTSp+zOR+cgCMvqS+NuBkrKhb2x1GS9
smJkm4TgaRgjrnsXRQypdi1O6NwVPzpywXExIsyYAW0I8gKOhtwG1AhO54gk1qEOHa61ntII26zJ
BdYi7OQAw5bIKg9aJVYCQDLnhcthU5NtIVX2O4WzIfl23Wa+qCH+C4O5ezCicz0uqodW8lNHhrgV
SUHOOa4CO4y3Klm+ss8peGmSZXQEc5GDYzs1eG6aTE6rxuw/4wpob205aJ5oBbqln4qXBUFFyAT6
Sky+FQIxU52MTI1YKVC/hiTP90MNC5bZYdkFfxhXOCsnZ4RvG49tavO8Ypk+JkwiV5g4UHFyFIye
2iO9ZvUwd/oMh/mCI3eRteqMi6uPd8hDbkBxAQqsYzD4M2eXEbP1MyuSUTJUKUHjgHVjfkMFDxhu
WHQFvjWRM1LezCFcbooKYBp9QppxfywqKzlVeXyCSYtqv+tPTY0w0fKLYmNoDg8PhGAieh7+is1Z
NQyoggGdNSB8gia/zf3h8vv8eiZYNRbCVCXxzBSDC6aWP0b9TlbV81xRAYrZh6BgGWqfO91zx8gH
q1J0hM/+aRIXW3vK3xJk/FxpXqt+WcBZm+zHJBrlRRZIrgANW6QJbhvNIqZG58kK0njUTvaQ20Th
NnbULenhnwDRn/MUS47jkCFI2AtqsX2ZiZvZoK4FopDY2dOcEd7RhkTdhzp9S0d2eHyPknXhQ9NI
6qRbyWIh9SXOnyJs/iKluRV194kH1ro3Kxe7DHKPzVRNLGKZog4Dphg0hmBin2BH+Ft2yu66cYPD
6LxYBpoSFD0QLtRPUHLvEFu0iQFtR0bC1cxRYSaRPspRPXjGjVJE1da+SnaOoZ+U6ng1YLXt0+hb
QCS9xQWCJ9b6qhuymejkYDRjzk7/1J3+1INrrwONRLgZ0neaSnuNH2GFoBANZd7wDbIEQita4LuS
WYYW3Ss99qel5JbF9rxxTWdaz4Fh7Ztq+INYgIEmyjobjvotY+uVY4NZNMk63HSwusiVnBUWFAa6
DR3NerJyBP0aK41hsWw0hgAFDG8G7rDQhWVPwMLB1uqEc6Xb6fSFK19sxEg7mBbyOpaMp0s2np7f
u/uxMnoe0+gOVhHyR49lfJPtPVt/4qpQbnqZIyM7JXn3AdDkrEbfOBXjHpGQ2LV19J4i//RETXhd
xhfA2vWrRMCUFrM4Nho8l5VaO6gvD1E557uYEPFVxbkZTCA3Es/Sx4T1nbZZzE7hoZLTpm9mXhYh
jwjJKkwWguhtBtiyN9paHLzoEBSeueLGTvZmzxvYgtcAAyz4iWzf+8Y3Y4KDzchnVZrdcyQnbmPQ
zb6HY8rolh9TJ8iDE3c+3R03O+MDR+qLIVGRCuHe+G2DP8bee66keUQjHOhiSyWqjoYYX6EcAErn
axgL+8OScApx/D1n7Hds9g77uAOnGTbuuwUpA6PWsHOtNtn69TL6tuO3ZnoWjHXu2jKN75OYbV6Q
54ee9o8OsXBXozU+Djbb2WkxyhrHwh0eoS79lCzdenry7RiN34033JKTlG2jWvMX0J6UFevzzCOb
sWro+8DQk+xnuvcl6r/c46QYMWaAUoLo49NhtPTvuz6GuFlXCwiNJysMqzNSVe4Fh2tcFN7RN0Nm
uzLlcBsOk6y/XEcbBzD08KKtcRPFgs7A/NsEKtqwKNjQrDkHlJsStWADt7tVH72FSdKZumTj8zWT
aXmnglxsR2KPgY+yivGaHYNFc9WrkBRMwb+zDxisBBwpmX8bt8SB4FAsN00gL3ohwspBZ1gpmKG6
IcFonN8rM9Tln3FkLX03jlXzZi06FC5Tl4EChSxxtIbAIFClqOB0aWxzNV4ls9I8OyoyX86NIC5P
Km9Fe8N3c4DlQFIVopIoYJJV5qBl/btsUKS7rK2xN7cO6WdJxqVylVH7ktCZwsiMZnyUDBMiNpI3
pUSfDGXPqdy3vHA3czw8xwOVLt5zQG3TI0SmYKWycptEPgOjnvvP0W+IA6C8xzI9dSwX3AnZhO8g
hJP9lzs6KEDNz9GOxkOuAGmQKxctCXTcjGP7R7UqOWBUIR0UhXXoPOsaFT0qEczstO65AivLucHN
BkPpxJX47PsFSeofuFoZfCK2jNxiWkKPNikCh7VyFo+9HQLviAzEETFRTyQqrAMa9Toe+nUweYTb
MHwBe0e0XFZDKwiGfeUZOWnykjJ/yAn9yUlDMlDXw8q9DcwgPmpHrZFhPppllN+0VfceTLEi1yBw
T+Q6sF2OcCUhbt3mBQ43kGb9io38INvqLDJyc5lxFSu3juK3quU8zG5sv0Y0kMd7j8x1mCH1gZ9N
dIKkT9SOQKQPaRwZ5oiUvOxPdLbpmiGMv7IWrh1D3vu8GZOblHqd1oIgBGPsDxbWo3U6W97atIen
lohMFMOiIWZYMKL06anVWF7MCOBTnKbXuZXdFurj1mWfdpib5CVr0wIaev6ZFF26HtCETPPMdr1P
LvTCD1Gi4QkGOa2nxbrA6BUbth0kiHIzOFKwV8kuGe50G2XG4LSvilakppKvPMY0potjodUHt1LP
VoDtES5sbTHGtFjELahcLEnV9Gz4E1/8QPFHENRMUSEw6yBkp4ZEjYPHsRFgR0XwKEQ2Xy3gyUXc
BSRoW8PGZY1f5CrZhiLQnPEdpstsjdTMWvRO1KRM/NZDgZcsBsx2ieryo6ALA75Pf6xdNXJ+DhFS
8TDemd3Zj8L5EA3GpZ+H175UD6EKwr1Y8lvb7m8+SpxkQ7tyJ5afgXh0M5/nl8XkRBOH/QrYQEaA
mjNKIE9mZlNMuNtAwEhyUtsjF5LJdi7JzEjczwFf1IYrzoeTQoa4X7bmQ07fyL5isaD54mxaGses
p8451sPcUMUajd6TBfp5508ZiwHi7iKPv2UMGkFhQ4w9oVq5zs8ucRoYZ0ibdmuGrRLMDVHhJ19T
HAgWPonI48826m9mUMAtvfEtyppzHAggDalH64wUZ86oiKrJRiPCoh4ensvSPUvPduo9Wq6FC9FI
r2nNkdhGql/HWBek49l3vNI+vIRwxBD7yaqOEKUPmimfgbAOi2i+f/GJcNiaIyFWNd3qmd/UZxtv
gQlZO/P8vVkz7kdvzw+O+OJ9UNreyqre68o5tmnJFi43f3CQguqq9YbxCWim3lG0EHaww2ZYXBix
WIdslHcDFHaoOuiX416lu9JOUTeyooPz/j1hdcB46x9G0WCxwfyLVCJ6jaX9gTs93AKINzaJYJFs
mpsCO/nGI0JwR9z6TzmXJKnOtruKeeJgO5DEbA7FdsixHrmW813k+W5KmCKxUDRMnWBHfWj81iI0
Id3abtiRSSFRw+lMosWGIsOr7Lu3EAjrjGX8FNEG1A5lKIrrdePJcI8V1WbXSxnmZucwyu6g+rPL
KZxdaTnBVo6CuZyQf+F13jFBxBDo+VDEJ4A4EVtZV3FfddXOT8g5Nm0HaRDxQoZvzYt+IiCbB2h/
bzwif0L3Bwncw/VWLzGmTc1KG83V/QRCbSeJt+alVu8V3ofSjWhCkoabALUX6YDMQNHrEIJaMVso
lOuCZRD4UHZz32EDBKhI6Ip7P9jGwZuMbNMr5pqpITaU+yjbx5nYmCZ7rdRG2YC7tMF/2nIQEzJ/
aA8I5R/GYd0mDfrOkt4BGQPKQs5xos0YBzO6tob0pRqNC8E+UugBjpnGTDzbyYMj6oMUAztszKSw
FOL6Gopxx75sr0OWUTM+jJUxmG9hVD1OaIesMFPb3PSeeo0vIAw+WhgNHNEBE5Re42XcVbY6EtIG
M9oueW3jDFxHTvQnnQzOZvM5c3uCLg2c4OTNgzhJdgELrZMegOVneJBWyqT6t3txSd2AdB89ZJuK
SOpqAidH8K3edb2xUbEf0RoFbxq+25T+KFzRblCO+w4lAREO2F4iOiNiTnPy4QIgrymJaVV6jUNV
bcseiy3G93NbIHRt8UnrkkwlNjmPIl2YfH1IyhmUg00c2++Rhf0CHfOuyD6tTOoNheG9ZVEXo7sn
u8EIaHcJSwdlchaNehp75W/K9o8zm+92D7Iq5eHuEARa7Kzp3y0QhEXxCN3PXEcmewKRUjeGg7oE
+qOlvNoUgxHsJao5yezrEE7ed21OD7OJq8JN+l1l5Vc8k39KFHNC1UeOn44pjlS7xsOK0EhjMZJk
RI96bB8RR2y9oWT8EbS7hrovG0gLTzsPjeFQjcRflDvLQ84f5fLFEjdenYz7xGVA4jvdj6T0DJSZ
HtsJBBaikLkLKzw8TB4a+RVqYziAYIuXJbTfxluev/Tg0cSt5WD8Kab8Wo5BdjAnhtUGszgMGv6W
ygYCjh0ceSmPSoqtG/MANwDfg6K9xgoXfD7h2CtKfuSRWYWnwugP1IGKS/CEXZl9fj+wREFD0if+
wELzvsXUsWlDBiq+C+WWyaPhD9+NjZSFbwwK7ruwypN9pQleJWtv7Bg1xtltYQIgNBd7WaU/Jo/7
qbGvHTcXXE5QFg5lBulK7BbBimHIIvZR2KSyuNvYa19RslBLOWWyb0uuMj/Pdj1LYRCMiBkitdCK
9Uc/Mg0h6h5tD3pVcAYg3nv4jCDX5xVSlQe4H/DOkRsT5XQDJmLbWH2FhRatgF+SCZKnEsc5ziyP
FeaIqUhlw6N0ymfTBd7R+uPJw0c6oGhJFK5/3+remjbJb5XnXlOz2cWSgi4aA/DIMQuLr1aP7c6j
iQdrMY4H2tIbSdLGSl6EE3YbzWZ8nbac7YZnHUK3gPsV84Il4dTBYj0E6IZDD95XqXZ4/OYd7ElQ
lHF8mfWmYNRmKkqbmutn1Z6EY/FijxuTOXUNMD0kKGlyinPgcD8ywb1phSFOQS1JfQTiLroAcIn8
S2CiP1HE+B7JhKJ8wJvT7knodo4meqkiROAKduQxThTdDAMua0C96MblkURlJOodUAAd9EBD5Hyq
qmQRGDqHzmRuJotrSoJMjNjhhI7iB/mDtWZX5+48ZDp77KcTPclYPrqluOkHBuzSF6/KZ8ETs+df
Q87eWEkzr0Q2dlv2bGu2KHrb5kjJ3BpLjcN12Qpn26GRZwHD/wPES2ET4rPh8mwigq4FBVjZEHVv
mh9zhgx8tkW2zibEZeS9XeO6vRdaXU1J1BnJfF8tuwazaLF51fNZVtNj4WAFghYMM6/nKgj6j36m
yQytLX054rDO+WrC9gmX8Qs0jpzQBXoe/IB2QctFD48UEAcdrTclIAExklWDMIgSbbgF/YWhA1JN
x/omAnWHJC3vtgTMLejH6piDECe9fA1RfRXNNTlAE6MHN0wu9sSNF0+8hBIfkkEUE6bLaTPMwVMm
G7nNhNp3VnZckJ1rtppUPigNGarYpeLeQzYlamkcxtgmhq3BHjQFWJO0FZgbtzSX0rw+ujUqqDSp
hk0y+AHj0mlktwLCB1ZMw/Z3fErJZ6+wKGbS6faRVf2dLOAPIAWBXqmDzhrzFtOtbppuy1q5wF44
wzpnlMSPqvBRcFrPNnksaPCSQ2qTg9ak9LN9dM8yY+AoocD3Oo2s1mnPRZp/i8DPSRlYekuJbQ/c
CQltzQ5V8WeLi7jDAQFtkQuZgKRpD2FhM6vmczbHVwSc/XmZ9yasscPQ6U/d0H3NSOHINOy7Ldhq
jovFnq5m881yh31uRuMW1xeBOx1DDEPKZrecNdPvVlBk7TqIrQwuuXkzgDr19ZhuTMgbhMSUmnqR
VYDZTHsRO9+Ng8UvZhoIJHTVOnKvSgLszJ5VEt4P9Mli89/Wqv8Xa5VNkOb/PaFgXZVR9T/+Y/O4
/p//2V61/KH/7a6S/7AMbA78LA2bEEzL+pe7Spr/MA3XpQTEXCVNQP3/x1/l/INLzggQLzvYoFxA
Nv/JXmX9w3YckguIFCBHhw/+/1it+Fd4xH/+F7eV6ZmYikyH/5mOhfPhv5qL4jGduhjY3gr6a70O
a/RR4KaSTVPE5IA0ylyZk8ZW3mlWTSAopoQ8jDavILFiBpimWaL4Nr8CVBgr6TbGKfVyvVL2zE5E
qCVxqAK+4rf2mgnXBH8ZUrqDT3ZVCgypQUAgVdvvew0Sf8b5i8Iu43weQP9sIsziW7f3C1xCIzcV
IBwn951TX+ALzvISSkNm1KffN3Obq1MwM0IdkdxkSYsi35gfstQydiqPcB0DlKxMRDzz3GyhNKvT
uPwRjG68QvuGUlWgrajwolZdX5P55Pz0mjUHJpqY8wQAzMlC13IqJKuP3zcgUsk5Dj1oaaztp7kv
6aYZTyTJSGxD2xDtg0tGTh3imHnUUMyYLrfxcBpSxmokWVH11aSgrMhAsmHTobJYvjmB2LCK9Y+/
76QLU/73V3GT3S2dFVMKWZ0UyS6bzvPlyuvkwC752jWERmvC6b3SmE7eVLwbgLG2WYcogvUrg3D3
3ozcF1kxgDEo6Occi7fZcH90dKmBhwYDDfzK+l9MnVdzpEq3RH8RERSe1+6mrVrejV6IIzNA4Smg
gF9/FzpfxLkvipnRmJ42sGtn5sq8aQgz0D4cFsmbVvFyGAODnVH3iF/cjpaSe0EOXZbs3L3ZQ0DD
GBZP/WVsZvwe7nAX9D1MMdupj+R9/BubQr1q+Es1ApKQb1i7gxda922exeBB2P2GAOYprwmLc4ah
Yakk9nt3sM6z6t/n0n9YEoA+csEg4N+G5QFT3ckuAVkAsUkOoI/Cgyy4OfL87NpSgACp3EMocqwR
nMMgl91ng/UDFV2SYlC8b55YPrAtbjxmfm8gi07PVxfpoomaSX3bwGM23FrcA32F7wgH92OPX3XI
mKJiA1pg3KLzO0mFdoCriz0CS8P+4hv1rS1Ylo8iZbMT01tnrC2Dfv4Ew5e607C3IlLS0JD6Nmod
vIw5FgaQf0RYOlZLZTJ/N2EOFVIvwC88Nb0V/kMwT6TiUvFPQ7vRdhiOZNBDBEik/wIRRSbzKUwa
dhbNO3PoV1WKAMx++8dV8bxZEn3S9XwcuQSwrBj8jZaY8OdZbbmrANhu37zEmbbKI/s/q+HWMLpT
57lIEWOD4lRM03aJyS67HRqi7C5YQ5YF0XMw2lc+BcibmPvWAXI9N9tbZYOFnKAr5TOrTkQ5boE7
xt6QRcatXB9E0lk30E+AE3RYI5LUfdWeso+6t88xC/nNDH05MlBwZRfOR0+hGCkbB3XVjhDQPPcJ
Ne125uUIqMI+mlAK9/lU01nmfjRd9gC4jmHZ2WUDwG8L93kVcPKksCK+NK75mcbGdy/95d1hXUhV
qUP9HyYVKk6BIRapzb4w/mgIbtAZlBtXaBJAdGW17DLdOXsAT1TSMSAg3L0CNHmx8hhu+ppfgIZy
FwzuliBIcKsEdIcRuuvs8LpD2ctv2oJVR+7VbPwdcLUsqYH+QBLnyI5pbd4VTfcGpZTNiRmQLKx5
JwIc2MqAC2lHJsapBwrq/ScraIa9DQhp07pfPsdYsFCq28Y1MqN0biziTMfBr16CWUqSDEyOc4xm
badtxMU8jYI0vIIzSHeicxhjWadwrP7pcCIpGtzgbRDu4IK8UjjcJ5dwN88MqU/gJGhpkFRIhmxm
WNGQyUDre+bEreFcwHc8SqO/kfj5WED6ZGHmBjTLufKxTtldQ42Iqf6ak0tGc7TIgGMPNqcm2aGt
DRhs7BfiL9HYhD0KIh9uLJlR7E6XPKd8AEAqtWMiC3h2AtO/FMq8C5eErYaUHpvBrYCWiSJVXssh
+ApyZsK2YkCHY/a8kMniATvsmRL2WSm1waRiP0DvfSUEfDOLjI+w3hxKhXezXSFigUgzK2c4GL7H
y8nNp6bIMrBYsYIlJ8sW3NbNmL5zjL+GODHZofgHLaZXz1T3FfDGk47hdCb5fFkM+UgJ3HNVLCKi
NIjuLBps60S5OzPo1TEjOIa7xnnjnsKOADCADKskam36bWwO+LEYgZANXIuzEVSDlfFcVDuryOhj
wLdNtGn5LMTPUH8tY/DBBGtSx4Yzbun701DopyxYgK01j6bMdjYblBiQ4DbM4qcuM3DikS7yJ8Ko
bL9nDgNOdi4q9WigXbKmoxUASto0EMN0AvERF9gCQ83FYvyJYyKPACcpo49XNpmFlyh2PB9Ibubs
1zsgqushX5Fp2rV2ZtKPJ7J9O7FwsHF6lmKNd8e/HDAfc4qWJJPaQKPfa7pCC8R8ndH3toJM6mw+
utr/muzxSwvj1cqFvVdDt1sfip7y16BiUyXU1eOYQBaBsrTMx1SNJwAwHn2nxN235hpIm8gSL8H4
xx/971Em5rFRKt7m3b2ZUTsxuAEWwGaYz5Z+pNVOoUfRXzQroMY01ESwnINrfLZskwUHBI6yBUDD
HJVtMg+si52uXKPmD+hYdcOrz2scmhwmSphOs5IR7aT5poKrs7Hk8BXSmMTqZty0C6TPy5hA5GVC
Ya3EZ1QknDbMsH806qVh402xZjYIXMsN9DXqT9mBo9HZKHaTwTm//ByNOIlq+tZESXHwAIQUGW9r
MdtEynMxDrnoI2HY3AoiItvArt9QMNltpBzYCGLjkUrvgH/39+R6ySvhjs2Bie4tA2+YiesEGN0C
l0Ty2Ze1uLUaaMppVT3PPUg51mrF3tGwsyvjmU72jgRyDXfPa9zt4NGvQQVubDbFGcGdlzNQ3DcU
q1BdjX8lpr4uHw380e7DrMCzxIaiUzPmPd9mzsFcNUCrgK33+y5br/GCpyMi7r5Yzl0Tg5EmU4hW
lDwyadbUTVZfY9cHezwCT/G8btEn4lA1t+FMciIeVWOya/H/kv60cBliQW5KNCOSCJs2qQEtmgGy
FMdnLioYioe9HwcOc4j9nM9Mbq3F+tnSF2yndZRxUUcYo7s4SywyLiMJ8C4LfwqfhtA+Y9VVraD/
6pn3e7cOJwcU0vcBQNIeTX7b12Jj4+/ziHzO/SqvmTkRgIH/zzhTxbn4tb8rVX+P2VrvbHdycfXZ
NXpU8JbTO5BOY7Jv2uCE6oV+XDyGFmlRMa4s/XJkI1cDYcNEJFz3yKUIaGR4iQPut2zEJOmrc7Ci
G/kwR7btnxBpT/DIU14xqh4skH3FJ1mHVBW8SWOq8mIdvus25P1VsChxKUChIJANX4fHwfGGCg1G
vfcS42Psi2QHJI1QuEQoxxKw8znLXIAjMKzNHiguOEABR+WjmPiQGJqYn/btPUwAuGdfdpXSVr6w
2RNtWp7ZxjTBswHoIK7ApomppavYeJCumfK+m8EY4R6wMUIpj7DaYADhghzJWu59wtQY1Yb+6ebT
6HOKtoG3qsxqd9Kd5228Mu7gFObYvF0XyA0+/M7Jdtj+1SKYNkBlHkrJhrS72Hr8XBDjIAykaPgZ
neYVkcCCadAmeuLgT91oI0VinMoERDJJeWI7X7yTCWUGrc+Skt4YCYptXMBrTRNH9MECdOD9EwdF
lMAN3PcK64Y57+fe3fTDyMrZhFieuw6xo3IVs9Qh9cDamm1lMmQ2z+nqc8lyrJ9dUnQYySYO/32c
7X33w9PDpTce8vZFaGs414tR4SYa9pYOHsYeYUazUd7ruNtndm5eMjnd0JLhHrtWIPMtrIbCXD2q
BY037qfrZOqvdeUNjGD4pDAMyH5oipfYvI69QSPlmHu3oaDNN4XbuKfMNo9iv7MPTRyLY0sKe+vT
BndWeYOdQYIC8OP4WmiN672FFm0P/WnykppPh7wB7Mv6dwJ816fvrh4Rujy0x7TXFsYBVeJF9A2G
aOy7bSnHDWIKBtoOr+XiKeq9q/xrBNhH+vXFEHL67EP5DlKz24+h8o51A7qtkgZS2Og+JGRsuuAY
C1scwQJwYpjidDs1cfaYlH1/4DPOCSzYEsYwb1GBIcZZo3oM8/QPnAmCLx1TzegQ/UbEr4wmUkYq
sGtm5Z1vpOllNMJnNO+ad9bwnVgZiZQRw5AX/Bihbm9t2l4Xb0ExHX9SQ3yFeRfehJ2/0heG8eC3
oj/wU+bShLPUOHLVqcwfx2msXesmBhmyrtqWXXUEqDjuymGcH+biVpcEtHT1OSwjL1G93HJNH8+I
kxawLGIcOixz2sh+Wh9wA8FmwJ+4pW4EOVH4elOJxw41cvv7i79f7PXbsw7HFjdI5tyYh/++9++f
UrP2KIfP/RvKcMgZaF3tQntskbHWX/z99n9/phdJePHMZyqeu//9jgY3erhPW9rpnAIb9//7w//+
w50nMuAf2FJ/f+fvXzYJiz+f+S4ejgyF8r9/4fcR//7037+oFSwIYj/897eYv//u77f/9/CDatmE
Phbh/x7pfw/834dpzd10muRy+vfx/H773z8Nh7XhKkYp2u9f+d9z8ftTz5D+rlVIiGsG76k3/rBU
hcu6qDdCku/xoOdbh+9vGyxLkbCC7Gy68zUVGrNPpeGoxcFtmNsykiYuK7iVQDoKE2MsR1UqfuZ9
a3jyCG5u2JZAEKfKexiGrvjHr1nOLi/LZMOgwuNw26/6myqah3LA65/2Le3rKccWEz7f75eYggOZ
TIQrait8sMc4uApHnH6/Zwx4NhkkWq6FAUf/0CEe4/Us4imHfoQ37Tr4CXX3D65rcRrJqDwlyvwA
Q/6pg7Q5Il66L3GFnr8EWGd+fzpXgJCRPDjTG/2hSYzueczlcAR0UnJy3EKELV9ZDBsHwDY+JH+S
Y0PMISoxpLhU3UR5bWsvj7q4bbg6PQy02G7DdrEOOJ3tB6lAqRFgiVo8Ytuc0JsVhvUdYwRdXCq4
tzNKOUbHCXGqKPPVbSHf9nUw3tg92/zY82vAIM4/BtGqTa/wbdRANl9z0BTbfAnKs+ltTTiZb54J
QhKKkNX4Ie5gU0Us9QBk1TZKBAtp2+EZ8bHkc/HQWHACr74nm4zVzSixFsj4vm1U9jogQw1muvwl
8fKgqpgDn+MYV7y2D3LS1l8g96DgdRKNtjBOi+e9c7CisLgW/2STSKKpwFE0SG2cWQj9NcMO6Ya6
q6++68Dgeg78+Yl6ChOEq2hmax1A0p07DPkXAHaKp7M/JUYQ7bTBdvaZdMxZdqcylsZhmQQG94Tb
m9c4+lT5vojc2LwdMzn+eAl6v2l9BJzsjo3Ap2Y2uMGcmEkQKstDpZy1etegjp3ECxOvM77xrCCm
GdYHWSkzYhWuT8WKNp7a/JCaIcaUJPtqljA7YBriSg5wrpooMAKFc1caaXmyenRz4iL1k50XAPWQ
Ora1k33qEuBFn+VH7ECcFgem1apLHwLY0rWDW3G2qni3+LZ9aQK2juXggilqUexyg1B30A37yiIS
TCHVd068n+qZFCmgYJDAsbVOgHjU5p02qUL0h9bbNYY1wFnQwdq6ENyuYLabjNei64tl56YGz3IR
1jdCeVOkxMRQ4WIFk/HSQnWkeGWei3fJx+5QQZG8WLU/X35/FFL6FQyIAkPLtT53+H9DJv4p1yw9
gl6KM5U4qjmMZyL4rBF4ckz3qXVW2ryx9RaS7LGbcjqOsTURvcDGAtEIcoX5TMHF9NCHQj9M9LHC
GJ9eJ9jDUWogms0DkzrGt+6mt9O3vFicy6zIH8tU3PZd6nO774lpzvhCFkX3QU6jSznXV924yZPw
VHeiFp1W82z+GizZXCavTR/tDo9e68M0yNEqbzrd3neYEO7liLporNFE9lWRmtAwtCNruqxHHMds
vXfUn6QgnsJsR6gYxdnz7HvtIHkTcWecq2mU6/Vq74Gzv5FY6m5hh0R2yZJ2qCgwhPveb9w+bm44
9hp7w3LfrIXOoqzxCwohEgIOOPjPk4GzsjfE22gkSMNzn5L5GsjHahBFOQgJxoIKOl7Gms1P3Qjc
vLUzJs52mPPDfWep+Vqnb0MWU1eWVpI+nMmLfKzOcIbkx0CV6t5oafVcZuNJyzw5jBW/Ie+QvHK7
QLoOYbEELGAvFXVchwnkRLg0xtlYv/z+KNUU+sGhGXDi+8aZlOrowEyAwVEfWhZs16GEGsPNoUEM
HGk6TwG4gLTcmuxBef/hRpptcT8gdXqEh7fhHFowqf/4WheRoADxGuf2l+tgmi+CYr73GzLFrCGr
XraPOd30+CKA2BPictHAcJhxOTiqHg+UrKbp1pxzzIOyfCnU/DeoP8NWiWuh6GghohWR1v3mdKdv
aQ6qdvEwktWajPBmcARfiiI9VmJ5SBsPi9D6pbSh7ocrFHJkk2t1HrXA2QggceWEzxRunnn9NnCT
rAvCf0ar0fin9Jrpuv7A7ISzDspQaFt1Y9ufsyv0lXcj2E+/hPY/jNhnUgep2nWv8n1QbnBuQgIY
lqj+DKqC6+19BX1zMhK5hoj0NsvwdmOoSAEe1BPbDvrbU7IZWmZ3HaaLKH8hpUSVZMmHObX2phFz
SVbX2h/7qG/HF6Mgj9y55bMpSVyDPMST57Yfi6R+mPMNDR1fxJvdSI+mtQFtsmE/RXX8jFWoHa+N
MdJN0WwG1L4M/kmN4wsiPzvoZEC0kNl3GeQvJQYVYj70D3IEG8VHEbMEov9ubmBn93cr5YVjxWpg
dE8UW1Dwhm8EtwennbkECdatXT9PlQVw1Pnr+li9VrP62LEFJleVY5Fij7yYO5t4xdHPOihxDeKt
XCMDXo6ZS7+v/3oe5zuvxiMvwVZhxKM3qOOEnN32c3hPjaG9M3LWPnQrcSGZORE4vEkcj22PH5xN
ad6HnGjYPHF79mJN8sHB+KwutsjecXBz/xjNcjtwZzLxK1/EGJ8sl3y9KJh2ZuRtwxY0acLd6Jfp
zh3VkyfbD44JTwlQ8mXAcZagO4AIwYVgaX9ny/YE8r6HtM/zZEiyL8yUHMhjpBz2/MVYPfiwA002
y7cxSLh6vesmDj7l2nVe2S1226R99gZBXVI63IAT2yiI5oylzg8lkgQ9i2FdiHJcSRAs8OK1bCvd
8Jnlm8I1+lTGpYXQbf3NlD5PncHFuTqZC87XbJKvrpOU22dPeOHd2FZ44dpD7E3z4+xWV1vCrI4H
alEDtk+tF9wsEjT7bF+L4gFjJtgr7W4V4I+NX2prhVq9hWbmRU68wIlKyoccCBGWHMnCrjG5KuNr
TJcLYzW1PHNFI05xMRJ7ohqknW+GNrCYnD68kp6FgdhdqKfusci7YxKQJK9yVx4M+ut6lw5Z/qrO
IqIl1o4cZrYhygIHrDByns3VSLW8f22bCS6HoTSZX/RbnCwuPzf1uNzwaCmDJTujNIP50FWQrYDM
VEDgt5ORHwxuyq69TM/VeBh4OOc2mcjnuK9yIX86pmwaitCiioDXeXpzZJkeBdt1FjXOZ9s7TzMH
OSONMPp7J3oBeQeKEd9+ozFxrwksPleEjyU1EmqIv1YtKiofG1uXh5h7SQMyat0kAhFE9N1wRidA
fSMoJ9pZPd4lOZogUJMnk7aLyG8051S6iU4xf982J8eEVWBg9rbPHbTbN+nieJrWs6ZB9dJiA29P
3VJsiZyM5zKg81LahnNamvQ48ft2+bT6miZ8UlSl0YVZg1wQlOkYZKXueetYJ5pHf5D1wk1YGcXR
YqX1uJj2XwPeNC4aFldwF2ICKpfGgs7BOpy1AzPlpbdBKGBPzY9e21xEponF5VayH3H2XpOWQ38h
F6yOU6dvue4uV8jn9O/Vabxv8iU7uARnNm53DWKagWMhCl5lPCQaLu2eaYFipYwkLbeMQM+weUPl
wxevcO+Jx3ouPhKqPJc/Ray/ncxxt2Pmn7uk++NpNqrdQLiidEjz9Et60ydGw8d+aBA1dIlZR/h8
yjCyzqpt96PI8Ss22XEg3fk2jhsh2hPu2fhhKO1Xp5SY0r32RNYUCga26jBZ3F0Yh3yObbRkNSOe
BiSfdhYRZACZVCVRo0m13hDwDrIJeAxFn90luqNs1MWsH/hpdmzWFSdXbaTIDdaYjnYUPnZBey84
hm8aU1CyvtjDIceBTKINbxHjS4yCvktjMmtey4cKA2GD7482EhJa331aPxa02N4RrnDwurh/yY38
03tQKVbYsDfyTLbwh51gvtJp8Y/CR2kZ5U0rA1aAtWQJFud7ux2uiQf2vCuqR3/FGzvYbkn+ZE+8
KRDNXCDIFjTkOrVejeJugZGcpwwmiFVBFKxcedx2EBjsFaq84pVNcIExvOV4sf+ELCFS035noW3t
4gxpt/Nh6Pdtz9+MMnXumUrkinK2VqjzvOKdW3NsdkzxOUw0IzzhvOJEuwKhbTTRs2kkJ+26tAVU
zVM9Qi1mt7isOOkSrnTZAdGDwR6ZdFphWbonV9JhMQdGXa9YakI8EBeAPpdKeEeajNuNN6Z0VjQA
rZs1qZGL8KFeYdcj1Os+xsxowcEmfweGDiMCGYQUx1pDDboy7tsVn72wbQw75xWC6af26YTwBNKk
UFR7B16E7ESCi5ZzAFHOF6mqjZuCWjTJlsI34cEwWNNWAyMyZ+Q/TRPXbMBx2W6QAOS7cniyVxB4
sCLBQecY+6DYNTN3jRKsXjkjLfg2AYwBojiHSnsXwBhPbBP6x0wDQnqCkUtUhN55zpX1H7ECynNc
FBsTbkOrZ8z7K8acTSKzFAalFXA+r6hzYSCKUfiAfdFwuhe2i9OxBOe8JdcxR4i3+a1e+elED/Nb
rmoYsJULiwkvg8WHkF8MQot3O13cm9/f+Pvl9xu0q6qt38M/KIslvuiZSGwwkp+fJKYnU4ZPWGGG
Y7WC380CzQbx3YQI765oeIvdcL/C4qcVG2/M46e9guQNJUYgHPe8os7FwHgXTrhjOza+wo7fwvky
5pPPRV8fvRVT72YYGkr9aZXuvJ1KquZCsF2bwXHrnYn/MTaoVPPSAfzHVHGsTalBrkrusODxnRWU
b6/IfLYdX5xAFm5iwADjLMG67HbppTLd14wGwjtJediBI2IJuw3/YflBvM4lvzt3WD3LPLIXijca
2uNvWVeO58Gzb/LGNG+DtjtUInuRqWEfqSKdrwaMUzubqAbIBuc4KLDp2OhGBjpukw0TEX2/6Z1k
LV3CdPvRXfleEkB87APn2ixZuDOV/QcU2sjlNttiuBBnoj5PzlpgQLs5Drn5uaqTcB/QcUBqBa8L
pQdcm/aI4PFlpg/Bk+FnBU98r1eoKmxfjPXfebvKOyvtHs36QqCpjnAzMdDZ5G6rIb3IpvwqkcI4
nt4rS73qtaRhWOsaZnobUFh2xBReFH0Ok8nQ3nYEb/uVo6Dsc95ykpNTcJ9M5YdDK0RDO4QT9+zG
sVIolvzCgzZ8Q3nbe4pIRaz4EDfAkFraJiz6Z2L7zpLWX8q1UQfKJXI9Pox17jwZT5nCQEyfEaW1
IzllTaMF/Ux4LeNiT4vFRy5LcCzcIR96GxNhO38gQbCRcX+MunpU9GU0jf1drgUa8UDMtR3lSUOd
LT2RE1AhFR20+Gjb7CWtcYJ4Y7ZvwxpI6vw609SR0dihhhn4q1/Buv1OafRwpHnjgyfYGF1GqtPi
7hOwVggZC9if9MJ89fymjhqXUhSV6mNuxI9FYf9IPnO7wXW+vLVcBHsmIgqRGg8HJJ5c+o68G+ly
cG1oJslpKHGW5VP1XGTbtbwEFRhbdN9jgJjyCGMYFScdUFYqT/RhKuafLrBQPicRR3wAt8lMbyAh
D06KE6WajTqBSzxZGpCdJsH524fCy3fHouc9Gy20/7WGxV0LWcDGlluB47sP/rZrZUvssQ/w+N/M
lP2wJkmWnWcxXgEu4NOn8vCYzyFbOZpgsrgrH2em2Ia4+Dqt0hZAb0zsUCAT0iTTzFiEyDdVR6Px
BTKzuCtKVvVa+i9eCWao5HJlnUmN+dtyaIzXbJZ/6nCmvEbVVDpgFErLfL7LVDbhOmjDO6HN4JTZ
FVuJwaSjVJbgq1LGDDdJLYDIMQXUnHoMLOXfFF48ADWs3gKDVjWLm2KUdrW9aYtc3YRCxuyN/eHZ
8XHNqQUpTPTPs5PEMLA8/yT8YrgXKQU3uBaa73Hnz075DSuJhjqSC2XCFQZXJ7yLojcuo0NPmbWG
sJtgwD2ipita6sX13fhbTd0Ttqr6TYqCnucBcHA/0/kd4rLpNLSNDnT2xYsZQhMUXi+d7W9frz1d
biGfkoLi5HzdtGDB6Z3gIfCRqLWGJjp332qMv53Fc5/BDbIqoUrsZDvBcN9qXiy7Ec03p04HBAiC
xIMKGPHqXInXOV5Yh5ol5xjhrNBqldzXc+rsXUJ2W7d2yZxPZGvSwE53eX2wh/KzAC2wgTOx0lCN
6tiBnYjcsYRNIzjzD+kw3KG+ACQIlI/bYtJnZZJsgl9l0C6lbRje49o4ZSAffECUYl6njapce6kq
m/WmQVXVsHZWQT04LmuLVeKj9XWgArdTyilkLnlsWTOck1aqc0dkU8ByNvr5CCwYNyNVWQsVhNly
y0R36UNXni0qtWoHczmeICNyxu5KN+q4Zx20aQOauCYquTp8kXrt6OJ0mfGgVroa/V1rj1cP1a1f
m73A+d5b7Nuuztr6lfj0f1lrE1hGJRh4hT/z2hEmmuASJrQRGqTsYnLIh6BUz72QB1k66qagaqxe
O8dStz5MHgykrG2Opm2fYWtiFoufp7WvbFqby4K1w8ykzKxeW82QvYn80HMGag09cu0+myQtaM3a
h8Y+uKQKjY405YQf9dqahjMKjgBae0uhWkWxGq2t96O3/IgERNPU/APrfRQEjKljK+lUWdvZjIKe
tnltbANFi3lgTPeuSPlfhw55FxwQ1IKPEdFXFjpsUikUpAeuXBvhKOvTMAnsd5aoIb4yULKSAB3j
E7FvscsrBhBj8R/Svgruf78EfentVYt6PtTNxemc9mERSAwOmKts1HhK0dIWxzpgM5xBTRDmoKV3
5yZhVGRTe+vZz7ogsNW58rYeEZONAah8U9HdPC//FJZIL908xZG/9ulVFOspIMc3gJ33LKfpRaR7
z5e08CU0zz8IivkkW2zc4EwZa2efXtv7QLXGHW1+DiIkeTQa/kqq/mYSt2vzn0Ce3D56PRnOmrfB
sDYE1sU9OUjj5OUuxZc0gFqucRoz/QLNgSEnrwSfisyNusyf79JAU/3mTVvUdp9yMmxdHDl3sGon
2hJt6n6sbt5qjVejdgN/j3eg28GezvDXA7YId8PisX/DrlElyjiussvQBZuCgRRYlVDn4NCYZXHP
np2SRiKAtGdRAgbTdKcpz6RLbY7b+Wn2EMFMVN4dHTRR1raEmrCNPYdUODJPI8mLtddxtqFHzZz1
m7XzEWMNoRhqIF2tn8p6rKOAu35uUCAqYrs7uYEHcKx8wQL2RvdRFqWywyyHiDa8Jpq4eOJ5mIT9
EoHGacGktPNRWlQuL5XBpQ2PSs0xYJgRv4GeEsPgSneXTRUpj1jfpYXzPOhyP8KE2nbUrJx4AzSO
PZxtT90RjO7PJVnAfnWPhDctWZbD84gpZNsp8sAOlo9cPceV/S6bIL4ZiOsQcSvCrTsmkV5R76tW
UJccMVi+c87ALYd63B+sgTEu7gkBiIkCIc9e+NEuTOtvo4vdmwJ+cjkPPNH56J7KajqCw8SdZRcL
JzrqzlI2R2fHwqBh2e5OFDbsA31IuKiQdyIeOHj3Orf3QJWm45LiAGV3uhWxts6qz3/SBFMnvDUo
dAxzVekTXcD2QcLW0Nf/vliTivelwwqlM7g2TG687JM+Tu48AeK+rLyLJ5Yv2ZPT7KibjRwIJeOi
SV2l9JFPjU++LppK/2+92gAL8mNR24Cw7cy1iXcw+61W/hk6C90PDYgbXeGwdPQfwEeS/Awjm597
XPVLiKQqbSIrcU8JWhfHV557idBnT/yzlaoDYie0mNYg3Io6e5RZ/m0EoovGsZxxL8gHGhWQDE1/
2oiku/NdMoKx5C02ZN7Rkp+eKE6NquBtZynoLlqXu7rfOiFkaG7oaOx8DmLMql07poe20fSP9q0V
eVknjyS/sCiwWe36C32N8EAySUNXFZJPYiIswxnYJykfj5W7Wff2xYxfwXaIq7dYvKQjw177uC4D
FIv7eTFdMps0Y7hp/d4y7WynlRe84ORNveGPEydUVEGRDOaxirBqJtiki21ikqfvILqAyT+X6Gx+
yHtUIfJf4QufqALpNzODyG7owWXkGAHBreZH18FgpQWJ7IW28gAsECke7CCLLk5OBlTA8PNPXGPf
ZppCJmAZijG/u2eMaSN38CnoCF4thaegxPWeQXsnXVddmdzJKg8PcgyuKR1DhyKPX0k9DJtubl99
s6roHvvJkTpTEyBDq/zwyj7tE26T/UQ46gZoGxKFSHzqQ8ybMGFRbadGs0/7n7Yk5TPqDggcM+ow
2aDuOnyzXV2+EeKnaSL844JPxhRW1Vxk8ke3ASnIuVVhkxGgGrgJwXyMFotB06045pYcSJM0I1lK
3a7j0iYFkGXdQ5WnVtovXqrfAcdQA4Y9Z2U+dRMQ8SZjS+MeKal4Kv3+BSnpG8RRdrRZ/WAaaSLW
7yw+VY2yoh6aMT8xHFDoFYj7IukvaQp2VofOiKgVwBeCCCFlYm197CtsQ1sst8ZCk414z6BdoEJw
0CLov2ms5qXtYtw+vgWEkl4ePh3T3eQV+E8SNJkpDGh3TufjRIg/Fk695a4iN4YEt5lgDZ+KLMcL
Ogl8ApQrSAkStnNPYQ4XduQZcVpwuaMdpztJV/EGFPjBlRjXE+zgU/rIXcHeQSX/ALYTQS56JTJp
7kZpPdDUTANWRql7kT/m7UQTg9WcGpvs5FczNxdlxtVx4uCKvZ0UHRHhxPVuYW7yBqes4lJ5IY4S
sKNs3SGI5DgZvfbvZCnQlROB/bzkTZtkj4xzB4xdTxxzX/3MjoqgbbZshFDKq+uU0ANu2nLYWGkA
KqQsD4rOxc0L8a9PHBI/DMLR4j6QRcD9xKYfaOTgcQxljCqWc2bYHH4IYpcZpifCqZD+ZBPvrQBT
FWL2a9y5r77Oxkcb6saw7qCmv7xPzb200EQx4gD+dVxOVuABR69/DRaXfKO5XgASoB2dVreJKD/F
xA50mrhaAsq+1CDzj6XFI7Ls7KHtnL8CAX7bsFnFwM9NwbIoOGKeytIWU31bvTsEaKOGwpKNR4ID
k5olNi4YVIQKFyLOyt7ovH3ZkDDFCed1MCPTrAn2S7z4bM7se8NhpVC1DnP+CO4OMAwxo56ENukD
bVS3iZf5XAX9J7dSyXZIDKr9QM912cT9PVg7a1ocG35lg/bEtB80+t7wACIUWfUqHSDB7pxHslkS
oEIwhcAvH5QMrwwuWLgrHCvJI9Atui407IQZ+X7TFxAhFxW8KceiKQngrCD5u+1q6mdipJq6vGd3
JWlMRZShu6GzpIA6yn2i4BUCJxKCKpixwXML2PpMehuM2Slv5yMwP1ZvGX9jknqvRPb6KG0TQMMV
oPLMxQE92xgM/N67iyfr1pQYHANvhOYUwpWdfOdgJUepk3gXNN2V+oczFR8ctBUKRsXeeGMHyUcc
azzZXXvuSG56YwjaewjoPAigQeTFrWq5xlbW/5F0XsuRI1cQ/SJEFGwBr+09PaeHLwiSQwIoeBT8
1+tg9SApYiXtTncDZfJmnuR+zo3w6Brib5kG39kC+DOkuWtgr/XLixkGAqm/zv/InjUtcQX5drLL
bX+vTVgOoxoO3SswTw2vTZ3qabr/9+kS14EnmqQ46GV2rwp9ndlnV4RH3xMwq/7S9jfzGW3R7siU
eDuqoz2KZWzIhNN34QkMqM2pRHu6BMPRCfaF8WI3IR+NvqtVkLQn6XYkBPygPPhMCNfg1681Z7Vr
O/TWupivzWBgUrKpciuofFEOpkQUp+eoSZ9ZLfmh2wYpunUPS+7AqPGcWTljBE0uiao9uUCO5u/Q
kZzfevXBBQPStxyfKm2nuzqEivMYmRk6lVGApCzfR7s7Jj1vDEb5A7ch+JUCkmLWWM8YAD5J408z
Uz49OdeB2guS3f05yB4LKyDyH5JjU17ChccyztTC7kcEgZUgsfHgLGd+a94gDTBLr3Y50o6Vqc08
9/eRqu/zyD+q0dYDbmYyAIYpmWNYh9FwzoGJmlg78yM8GyABApWpKra2f0pwlZHWxXJr3/nLOe6X
0NsloqHZ0PiONwXK/s7H4rkNcgY9GhfK2oZKtmFksk08nGBG8t7bNLtEEdVZFjGhVWU+TWGerwb7
OyFAgEHXWTHFv2SefRz6dNqkbMm4MSjVAdSWhEDEDCYOszC3Vd68AAOzpw5qajS+OJYedtHIasxZ
wVHziy5HTv4o4HNsA0vJ7X+OMzcEfTCQF/FFleih9LTwbBTk7mNwKEH7TvbvsW1wh5llpze9US+l
ouN5+f19WEDrEbuYU1QP1tjdhm661wVdVjWE1yysTl0C3lKkZP1r+zXjWoL97NVPwx+3qrY4Mq1d
01f7Gb7iyllYB9mudgJ5NQGrImGaZxeWKw4eHyKSaDCwp+W54VJ9aDLxMEzmAcGAkEXgf3MVhVtq
3cYKKLJy32c1vfcmy+gEDow15uR48dmpChaH0rJXOlRn0l/mrkMnhRBRoDmyyoesy0gn1kUJqqNd
VopYGD+41r096HHWte849nd6xDzftGuzBRqgOD0t+aTb8MhYpD3gAcNkZLpbh0mxOfjvoDm3Xd9i
BuKFOjr5fEvL9FkEKX51k9FAToxsVx28IP4HgYO5YBkTjRAvtjN52GeREiMN0qgIf0KL3QZsBO+0
Fxwj3lb8xASb25axSCXxnvlOdE/IICfuQu3hydr6gThoRDZm4NB7sLWwEKLXecMKisi1T6wbKIvp
4P9knUXge/kC3Nx+iImga+44+8Beyod6CHYR70+s7INZdAuu3gJZ4zNKUY8Y+JfO3PiIhku0peR/
D/hx65qQWJrEehwowF75XcjQkjI31ZQXec+j/i7qoTzNbcVXW1cXDCc38IsFZDDSbWyDe9upnEOf
63mPyZ86HXhoARmQaZ4ZOFMQJDke7Ksqv0w5mICCIwlTZ1BeXYDLzWNlACrGypybfIstI/rUedKV
Grdmlr7kiug6IYM95MfmIN2CxWkYMBZgWJ9aMBxhd9ce6yrotT9QgqGHDxjI7Ta/4X6gqdZM//bp
8Dk4ZXCs0FZpGPoss+GJzVau20U2MnlCUBP+pD4CcOLZf4XtvCinAQCKch+a96GVrAnN+BAIA9yE
bG2++uDkkNUgfMaNwmpx7U+Kb09NyuRpoe0tnfUzYk24S6v5nndTcYCVjFrMPsvk01gZrfg2SKqt
tO5+OZB8c6lDBxthVQ35QzTuUa23qVRsqQR4t4BYaG+hFXFtt1N7mAeTUUM12iwqfvTg4DSqFUbK
mjsfN8ZLZPwWRhfg5cRtaUiK1Cgd3USVtI9zXiiYIX5K/mdk3uF3ZyBue5NGs0tc+yeH1wS9Yl1C
1Lx6jXibcYyQ2AAjMs/BoVbjYaJ5Yqtk8O0GkJ08e/qd6KYLiuYjSwaiylZ/LQWMZYXytjaScas4
UFsB4RfE21VtFuGxHz9baKALfJ3OX5eklKtxTNvjC5RU/tcUFsbhOS/Z5dsZqUaq4WWcicpiGmXE
hCumUs+yit7cqTrRBQ0suP5bAvnlWESyEqj5ccrF42CWr2Pn7CNOOQwYu5euF2srm9ONNrs7Oy+X
bw+oRP4QBv6z50RfmgYJgEzx1jEOtZnQ91R+SjZ/nfMhwLa/KTnd2xo6gBq/Zbe2JopuB151sj4/
OWdCFMIHn3v5mljMvgJKMLr1ibHhE87EQ1+WGyfkm/A1Xy6yrUM/XRBdrWkfufyaQV9wdNqneYbR
qVN/q0b8Icz53HKF5la8c+iv7XgIIzjAqwxxxtw2FZ/XqcJXCQLbiUN35zW8e953Krt7WodXwyoP
Hu/oCoHsrF3o5IkwnuIx+PZx+GNmxijjQR1q5uSfUtPjbLBdRUwuxfhiWnbFxYyRXptWmC3WlLC8
O132M0uxbTJjaR2cH6ViUCWzXZiTEHWLEdxpvedE9ywFPfYZMVmkklXUeOVGmaQMWtLM08z6xoUS
EgitlyWZLrd/VNzXnAWUhN9pF+Jz9e38QLZ6axkaaXEojrOkn7wNvGPXG9cQZClGioMvabIwUBiX
RdhPv3QFWaeQD8waN6imjBuJ08c8VuTZoRgFvHVh5f/IsHqeKhM7NXx5H2NN6SI+BO0HU5oLtZSA
w8yXjitsaqEyK4DUjtPem3DgqDzLG+CHaDsJ/9OnLKAxWdUZZMYUZJPf9gL9TUufjp7n/OxJccXh
Qu8lBSvVvQvbcw43z+x4W1vOxKSLI2Yq+mS3vB4IUpvShm81ex0DA2iDFLUw+ozitzHnNNNg1gzd
6uR8TL74GN5DMngsDs6GZ+3kutG/aCiPKZNG6p2ubhcEa10SnHH0B3YZwi0c+UwpQm7OFQt1g5Go
qtYyBP7qZI+K0VIdue84cGFClodECgkzqAZoEcAA895mJ3/Iask1gwgJSNZwZU/qQc64jSyaIefW
ugPZiNmO523efOQTr0eP1g6Vrv3Xjg9VJH96cAA7EXKI55K8brL5z8QSvV4OeI2Vvo2ec06N4h67
PO9xuq0y7DAea3kRsNkNXXmMkvKUZeH3gg/z4U4Z7n0kK926+VETEqE+009wkGT54pQxvkXOhFAL
RplZlG1qr3poYzb1qWDXoqPBSoPr3Bv7qRXBiafLjBdCX39meEtoOyRMM9JmXqh3U+SvpGdovrRf
KLB/mLP8o81DD0kQcEvmf7Mf1knEa8I+w6L1U2T+vSQhiOBh78ce5zXK6oBaFvfDxVTGpxW4xTas
ExjkKDO+23P2r0/gbTdpMv/JZwU3zwnyNUv6YUwDqsSLfU0TTdWFJB3C4Clvk7fIKv7UCdBuHECo
Y8UvkLwz0zLcpszmiWvjlGFBOuhK/3VzsGYOp6G6ost3rLAqBoPmoszI9lyL6RGgNNcC9V5bLLrD
sunn8/QesyyYU4LqFV6GToNH7boXjAunOKV2pRHZtdXvY5IffR9KRT3KB27GV7uJinUZjC9hZ75j
EIadK4r3pTs8mpbGzHI/6YqkU3ClL/2Qlv5SRV0fgHT3G2Rv9vT5TzslW+Lv97oyVkBMQQaJ4VGn
5cPQEsrKbnDpOHZH4bcwe2pTwo8mhSzg8QsZdfDuu+XB6dq7FccvdgAletktGvU6TDgvnCl/Kyzv
Rw3/fCu6jXB0qHr952RhsAb2SFgc7lk00oGJv5CbN/vJ0mSZIaOka8EpMA3Eb+dAmCtj4AlBTO7Q
t9+7gXDMaHrEZdvwKnmQjJZErZGOj1Mon0Cb2RhWdnNDQVw95m++N7hM5cS6qV2TpAALnWd0O8MO
nrDXPbsaUTZqhzPmAqwxpf0+kzIjuZzueIj++5koOeE+TsMPIR8M+ixrq2T03glN/7iCzcHgHN0F
/VNRlruhzW6Wyn7jBhXtVfvzb5r1UOKG8aX9xUVnnuJ4eLH1W5FOr2bWspUmzWMYfHoTG7rIE8Ru
n9R6dZCCgUnX52DWsc5aCMjrZVWjgThBB1heIqeIb9MoWx6hLVw+yCXrJGUUDxHhyOCSRX3fLmpI
m6fZEQ5WIJzHShAgLLpd01So/bb/x7KNU5mMG9/kx6d+PcOGx1ILFORFWZFJ5K/4k8Z6r4ny4ecH
9l/x59SSexTgvICxNt954aBgd8neVN0/h9gPnlrdbXkKtgmam4VQ7ZQkvnfM4eArsrMYzvg4KqxR
VsLvn40oOHb6rOPiRIEqgNmJU3eOvyUI7DejzXY2LYgwUrF2cOHMDbYansJ4Dr9yc8SaZ/Ht0ktH
lvSFx2ufipERhaIi0bFfsoi3DsApQnL26rUxtg+bLqHuMiV6H/kDy3Wff1S5+hq88DWQ/nsNAGHt
vOmYV6SEvDUXbbjDy8jcjZx3HnPUMecgxEJpvEbYj+IxP1gdr19X5zte1qXUAKjCTDX0JFk9Gd1l
4q3jeLVvJGXyXIMhhFLvUnDSaPECWpXYSYs/olLJRw7EbVAZfSimfHYpDqTO5y0J3ooSP6SjrXsH
YWOvevOUUDpuyfKj9cVSqjFfaQ9kLOIt42jNNjiHW0y8N4T9pzpJvqDr3gz+7GXPD9RyACo4tVF9
iN+xrdgWGvC/LbfGcGrPVh8tJ9WRExDdZI5/VS6/tNHnD3SxHEK033Z0vyshIeIrvK6otTbpbGj0
5ABxLVndqkqDl9ljYjl52GO9tnwgd8f8osU3bWC8t+yjZiGLIi4YxA5WWThdYj3+AJu8dIXxXdXq
IdX2jyb2TifgGTMwtHvJAbYmRW5g64hgwsRKJ3vHCt6YyZSbgh5Stg/dXvmQVwUgGUNtdKUcoX2y
AaljyoLdbjbsr7nXYOqaHu2W6bUiB4++yU8IOewGtfU54LRkKwmHludeCKLQ1tgji4BCbzkIbLgb
QrM36V4bTAmSFANPrt2jI8FeZglqdE6rSRRM+VlJrFGI7Cg1XbITZvypPV0eLS99CQvnd7IGa9eL
mI0ePPeW/wsentSgQjz758UfKC2LKDL+4GtI2ukOXpygh3hhGv4y4KGeKEZa6bq5Wv0rsw/m7n6a
blQuMrgM+OAU7heY4U4xXgVdoaPHzzg7Au9Abe7xkwouJuG9z6j/WQqcKHAkHdxSoRKJTddxTfEn
+8ebkYQ9rz1OlVrTgfOSJeJic8deoY6moPLNtRjSm8zKkEyblnsClwdHhwInYPMLNHkVyeojM6Jf
tMJlmDmgelZ657QAhDPTu9PUN+LW2Tmp490G8xevR4FuiaMmTSueemFTjMEodtXDOqtbAh0UgWRZ
+iY9PB4CsC0CDQV8pHo2EQ51M7HfKykrLOTw3eBjrsKGOq/nAq8z5i7ePahyNWeKBb9m8PlS+OID
B3MqrDz+0eh+KXsUqprOsC4lwzJy/yFncbIbWAWkCS9OgpspLg4ka9/I965wwfo7D2jUKKvXOuVH
R723Vylpx1W6LFhi0T1HbKerViPUOa9DaKO/e0yol/6QfVwFD4kXdHtzWTwYsmFjt77NtvjwwJta
Ez1Evnx326zaF0Xp8wnaYQUSB4g8k7eoXPYh/2ZlnHw6GMw9XnemAebKa8DQ10hFqqsfp3p47FCJ
8tgM6KG0n52aYmSKNnAPhPnRTp8i90v4wMKNKeCLR9JVS3vIqGiTvMjGM54GO/lxi2pb+9yykyXZ
k1a0IFPeQfSf6I7k7JlbFp23+itJiWVNuA+JB+FLhQrsKpu5VQESBR1+xaey0Z0R+TRMUNpnwzMw
E0IChCE8y46JFSEyjt4HahP6Z1wX+4Sc5Jvs4rdKCn/jyvTHz9sXbJMLy36N159LIfePuGJNDRbD
RDQrzE3qy49cgBYRuEBOjS41OHRSTXg9gk8xL+3u1F8Epv1YGnZ7rmg+Fy7Km6IpqO2ImqWqZlNs
mLZW+R40D1QEvG9E6C1TF8eCy0wc4o5OnWqPieHamkx/iRy/OybjWITjNMvfmcmgJbSWhIXfdMjn
ytvWBs2JHZ7NQyHLMzhgEmF9uLfL4Cki7wSASMxrp8HbBSvxyYj9x9qR2FN9AK2ZHWK6GHdxJ9+H
zK0P7fhMUwQDD74sCEUX3JzcQwggUk3ph3yjF7Qx8y9s1EOC2v/WF3zukFVJJpoOVjSlCIxDW0Fw
EUDSK2Uwc2nq5yGd+uXMJzezpksJiuY8JzZUQYba/DlIGQwMBBwT60PKjN5CtHbc4B25mhfAlNFJ
RQk0eUTfpHqdQ99kEXGq7ZQGb1bt+DclSZCyR4PrDSkhsYeXEhmHBG/KlAltKBV8SdLFgCWIBONu
UC/OnHxmdJzDc7h2HaeKMGxPLv26m2LEQtOyAYmeZkB9oKaee9vzgHbo2fZyiR6zoyHxVSIegU5G
XsiIo4QtMDQkUMvHID/I7mI4xrmaOVQG05qnS6FWWJfE7V56D7wBUvHZplo3NTSNbRwG5JSmhDtp
PSHOGG8csoPsCOp56AkNZdPARaDBP+uz9+wVPteh7l4aNzZ3bv9Wk/F4TM3hT4HQmDDVXFsFvrcZ
tTXiyPScyhRFuNTtXupnM1waw9mt1zP36hW8B0zUJOKpZnVWg8f+QTU3WdZI25u0SX67OD7EdL5t
7ToEuDBqglAN9CuPaIIHXcVs8gcNnW01xKl9cmcCAEE/sEhTWQgNE9pLSoA7nMiEY+0mdMMGVNcX
qPT+ASweTHCDKVFKhmbu/5pGsBUx4ae0pQ8jEcsO1HnryJWPY2xvNDMc0jEtoCHA8nUhN66vjmrE
R6yroN4RQ6bQ0aFNyKB6l2YYDDMU4zLOKffcla45p9oSnstaVTpEyUh+Ek87OzNM/1J5fkXeHSgT
x1GB4GlhoFyNKY3pxOlwMLr1mUjJzg6ZCo//zKhyD3033oF7Lw148wb3h39WLnpMAsp5W/nVrqnb
dDtWHh6PeGukkv+sinSD+arrA4ymRW4d5FxNGEFtnFccc2IMUtvmz+xX7n7Iu2bnRYBzkn+90Q9H
t0sCvEk2DjmL+HBNyTj9Wr+4Ul7dkTJ6/g4jN5CRAgjeX+CeYVcCyM9Nve2YQjqNGzy3orW3aXWZ
ZFIeivJI8wYH0TT6p4P9kkNwTSquc8gZ14mDMc2vt1LzqQ1PvHSt/TkV7b2YR2fttpFLCnb//xM8
7cNbsrfcVYDMd4LqB21/6ga/RzohDkD1fKESmnu2DAlyf5IMH444+uaVMqd/9DevGqSPUC8AJZZ2
QN+B2tQMKcnq3zMjv+MamazQPOqBpbRfkmT03/ARN36ymF+5A+Qjz3OTvvXMKg7jIMx1OTnPVKRu
YsfESVpy1RV1cpqrtj/QES02BVlAI7evnYScnfLBDh5L5I6w2c3VcbahTsGAaFRzHKebQ8KWnoj0
sR4ZnLKcLl4ju+wSEvsRFJqNRo1HeeZiZPTXxiG6BjsXH1LkdpvB5IUeGcFtIVtu4izqOHIsZ+jO
4fI/jL+UEb9PiweZLhS5qSqHHICZ/5XzU1VhcRjUzK2t0pB62nM3UUmWTXefvWVl/gYRp1LwBF8T
aN11r6e9Z0FNqCOW5tCL5CYJ/Z9oVK8xTkQ64IedH6PGxwNKIJnfUsifqJnLfcldgt2YN8vEmIvV
D4xGepZTbJI70NSTof0BQHSIbBh9P+zgBLukXrqL5WskYMKp/GHoCZi5EITgI+L6NMZPQnImrHI8
bnNPTWiDzX3dS/lbu9G3J5t3L8e/ROMWg6XhySBNRvlbdmiGhsllX0D6tlGARLhJwxG1oahorZh5
Y56qeSq21VBtNG3xV46sO1VPb2omk2qQUKZVZVtMDd/3ye+ROFPSAYQnfdTGmbKsoP+Efryqqmhn
udahjdDguiac1jKY3sd+yHbgsLf1zGg5QFlmwAmh0DzHCWJn6uEC1Q1MHUYoMVgj/m/Eim+Wbsg2
1f45G7r5LKqP1DeAdtU2b1PuG5csDZijDgRBev3lhnbNGZH8e+/mdDo247yinxyem4HjKWj+Shyk
RoAhHQc7HVsRsadKbxyvzN8M3Iw4WiJC6Ok0VidBPHWrO14DSxH1b1obEGWFw8H/Ow5wbLyOqxXz
Mar2uF9NSV+eUtbFHkPY2lT6XtgWCwUSU1xwfVCNzZ96cJHhWBMWzSb1hjcgNHQD+fqn8pNwZw/e
vQq1cY1biQ+QLl2ruceazkUbQprVWzRUWQyNKMfIg9ne9Ah1e/aFCVQEPfMEUNNOl/t44WtHLpd+
XcyHSXR7S4BGFFX9gcmJ6mYHYkDLhL91WDfFEogdBNMz/K5DJ7KdZ/ofjKjtjSqWGpY6eEu88W5j
4tjTIH8ZooPwxi86/iRc/OKPGtRXgyNFiHm4tDDaAH99Km+EBRrok2r524aDs4sGSx3m0P0JuXqv
GzgaseHQiyaYWhKDN10Sd0QfwezIdrwRMU4Pk0nzML7bdiVtGn34GSNC81kLhkJn9BCmKe965Y4P
qF3wm0X2JURGROUt0DeKgT4NXt8LKb99r/ycRYTi+TEVp1aLL5iYjCJUOoP/oBFixjIIIUHtCweZ
POVkg2osPCNC11K0QswgNGE1PKrGfAFmtswbi2OvAWdym7NpPFVzbgG+f4t6QF6wWE36K+IPocEw
dRF9fZbP67XMjLgXNZDBSSykk/eOVfjEyCnY04IZrm1uCIXxjyj+t3b+dEqT3U7n56rUZFmcsuW3
nteFWQNKcrpzIiyu9RnYHHg0gFR6XCul3+1d4T2QUV6AMCWQr9x5Txum7IsW3pzhgT/bTOf2wn3q
OFR7PCbCQzgiCFKt/aw8xmMRn+iZvQrONXDC+KW0YT9NffyvoShgU3fLlCopzFWACZC1g5tiZYVf
QPDUVgcdlyr8eozGefA7652JN+ofZdYu6cqgJPoCkWjtR+yBmaTczLInqpboXKRukXEzQRr8O9GX
Lfk+HSMztwNOQ+lSC1Di9OX6xZ+1FtVec74ARBH/gJaINhTmnLPaQIqkZMfzmWyMyTJw62f3gjTc
ngBh55chae+QBGB5WvEvgsgpgBK57QWHKo87VU7BMBlLYXMYhl6bhqR/kvKiIu6jpCsYpkx42wk0
HUYpPi1Vv9SJeosXQP/ooVax7zkbrteleBqlXzyIZAzWxdlJBMYSf3ifMsSYxH0UtqlITbA0If5s
+gAvHSzZQ2mVFFZHuIYD6RzdnlAzTyBG5jHnpNfczICQQiH5ONaIO4ZDTIyuRQ7IQzi1hY+cD9mr
TeltljwC40AZeBCgUDbB0B+GLJv3Pj63bed1v3FJhD5j21070u8xj3c8fXiEN+lCs5vt4kNGWYSD
naLTxBJ7wkVcshWB+dShqKGOkjWPuNnXzGhU8tzX1XjOuQiVzAu4xZ1C1En7yx9q56ar5uhEgbdD
vIvILuDM92kVj01euUr1344xfnE6Nz9oaF7Xo3mimgzI/jANMDHLZzayZGV7ZA1VtTRCT8Y9U/VD
zYV+k/XJc6Jg9mK33JjL7yUwZ4VMQTpzLA+97l97W0M7tYdiH9XmOcJyeZKRR3CgiI/o05LbSNNh
8wF87KwbNIXVTNqEezJ3yiL6lwzGfHDLZlNPjAeimT0pL7ttHAbB3jMoKYjdh1Zl1MnYjtrnfYQd
AzQdg4G02sqQhwILITW0ofq1q01LG97JjSeqL4dipHmegTLfSRE3r6OTp8/9jCCDefE2gEwlkJMh
1fvZSxfY496Fd9OnB8nwBJdzGu/HwZwZ+DhcdIN405u2f3DALh6aJplXbprcEXrjPSGLDtItpD+r
c8ZNxYu3Kmdqnula2qEpUYNeEClxSMvmGqxATfUSq/oELiW5LSSD1cQxlRnJQKcfoXZs0zRJDPUM
nW3+qiNAl+ae23aytR3YB76O/5UWaQeRfWaO+aSVgN8pmgQMxL+kw7JY2b63XmLpZvs8o+NSLJ0U
F/odIAQD+uvG/BqSBwey1b/gyl5h7KhfWcm2opSEWBLr1EB+3DQxRSONKHi2fE65or5yHqa0tpTx
0XnwmphCBQVdsMNJRlUZBA325lVQlYKJMCnqyaGU4JapZQlU1s2GXbFP3bTf9O1FGu2ux/yy15F6
K0g7rayBD8hfJUcswTiButWp2mStbm8dLq+J8mFugYbagurES/wWB+LoWAVfQ8Vx1mxHTNypmSHG
Ys6n4hGY2oFod4KRVkGYkGOzE1RvdRizGX/Qhhi3rrkVjtuvqcwj6WeV+AWG96DPnDMOOkvmtGvO
izs1b+4YXUhaNnhpxYBvavHmJNxeAUDeRqa9O8XUeC2N1DxVVOb4KFgsF5zMkLFZF+6qqz65Qdsr
5WaSMj8ENlXOa3Kk7wWCWFgMilRXZm2rW4uAccSu1tBAfjX96Gk5d/IzCP/BomdHz/XBxlFA5yXl
RwQAT7Da73LpbM1M7JcRFltCwhyni5Qq+j6KDpQ0QI4hAj+H/zA62RdlfnS+6o89dYxoRT/DhGVf
C108OKlFqRRqUoH4PTHx75IIzGaNT8SeXvtquFW9jJH5qZ0hzPPkkCDb001BjaMYwXmdHPrJN03n
/At1fay6EYg0BeMEAglizJizQ8E8qOQAKRVm6XiaObZWjxCymPrhjFo3fncU/URteBc6RxEU1RpQ
bKR5fssELLCNVJxN+smSckThCj7bBX/HbMNsl5b3xmg28cLbQvu6FENJD1CjmFEP897qJJU0ZGO4
JdeawHn7UIFd3YzGU9+Rla9BKDKOGjOQOFFL8uonIs2lGp9ZzZtvLSV3w/huuBbtt2XtrlEF2Etn
c9rSnxanLSsdOX4s9tSDiGTyj3N813XRHcwy9dHYxyfo78E+8eu/om7eEwrD90nWksoZaFBU4pCb
pORmTnrMEdVFA09f1Ta/Y2aNtDh1EjgzPc1NSMtQlFQe/+UMfFVCtGhwHZc5ncfmVO2odfuVPVtt
RcEQ23iCLELcuQGzAG0DGr7QQAqYqpG/WAid8z/UivDYdEmx8qe62KA/EixKcod2VnKlaOnSm/uL
m8/pbjIDpJyqY8ftLcZpKt20Qfo6FemDLUV9BCa0+HDYafOqFYcO1NIqt7jyZ2fYO+4VuPiqL5Rz
ZEQbaogIxNjox86j25QaQEKXbjpF9ARRE7o+NhoxvNpzf8OtxxJY1mdfQrzAK+dsuvwNkrHYVgZG
H9SLaiVzEy97HOtt6Af+SlqhdZ3CJ0fi6zM6TjBj+933sXFUXfb737/Aap0ko36szd01dYgfDSUv
jp/bO7Zm/KNeCBOmDop1mBWf8YAqAPPGM4mV+JFXv7mLPFfSX1TLFg6Ojrk414LMZM4ZW9sZkCB9
zaGMo9+BZSandeeEAf2L43wey2+prLNjo99jYX3E5YxukzVPgXa5G1b0veIm2Nbx/FhXsP89MmKc
VjCbiuYDFn17LBP3l/dNrkWrhnXdF1dI9V+1URBDs57nNIf5kLBrx9gWSHLbG2+idTUcJ3/LUcFH
f+RYTOgDD7aPCblK+4vhkQojcc15wMwvls2Sh3vHWuMkaA3xU47Utci+/A4XfbqUXoIE4AY3C+gm
RxWElBK32trzMuaSOUhLm9ttVzh4TWeMxmltTyjQtr9nFIlVHIgCKh0XjBKvZsoSv1XUu1t5PHII
ozRR55O7DrKUSOMANrRKyy1h/LdUw/JYhuGRDD8It+yiklTWiI+oliAMxJgTJxl9kuIhKDwGXouv
o6FjhRaF0emfkjx+SDnSMCo+pDL5k2B2x/CAvTcI0mmXHyl2v7R5dbNipN9w4DNjzAZzHhJTCDyU
7m3roRlYA3AwlTFpMTt9VWbw1aKQ8foSN648PHCd6h+Dni2k6Pmbi7grD1oyvu7MveVDekU2AbiP
+zroGU+lQTlyw1ZPgw893Jt5IQbXzU///VvuRGfJIH1vNzWBmb7bxZG368ocOnTHBAabIsUFLJcu
jcC6zXpOQoyJLCN8UJMo9gFARjR5BrODeIX+sEoa7sCspn7s9Tve0QKbF0DpYdS/Rdn8mnZ2xagV
nirfvlmp2BMA1xvq5qu1MknYA7bLucXSpOsgY2zI6pB9M7x2YzcmFVvZsVVtd847A09Ri0hZk9Nt
gFdSakERcVKctTZLbGniuyAVfsjZfpZ7Cr4ZV9w4++Z0fixRQ0njUhzlO1J2dJV02ZPMYUx0WYkm
X43/ak1uUxTMMjzORWs3GuJdb2aPOYMbMo9AWUouaLmdIUACWqfhLjv7I1YQaEgsv8Zf/K4bTxrJ
Bi/oQ2nLdJdAeHqUebwfOPQtXgcG2BVpSvBzFJdqqmwH98nlXM+1gXa1mb9ioXrtor/tOHOPaqI/
jV0y4qHUKPXd4SGvjW1ZR7DPFma155fbUXp4aaJX07cRy8oq2/l6EI8hqtu6NOhfK2ihJ8neHEI/
4cmEf9tYNXmMlD1HWvUhkCVPKOoTpuB93Rt/jFPGM/TqWsYJvs3aHttLFNfZpajBYPk6SraV8ibg
Paq/MDV4imELkQKi0cOSwd/WmQ4Td2vBYmwZoto0RrgrMURurHByiCeMVB8yHO+lnlZRYgrcZp2/
VpZVMrnuQ+za5Op7D4R1R46IhX1BZIX9E4HZhNpu+YfRGw4NG9JpusCnWQSXim8wo7DWWNCW544Q
lwGninAj4z0JMTI3qSgImXit8FgVZEby7xZlzsj6F7CoSy1riXO49o5WVwkKZLn0Zz2+dWtWt9ra
uB4uLRRissuC7maIc8JrxEl79S4wVHUcuF7HypKPLrWJHTmqyK7cp1hilMTeFCnn3Uxq40to539c
ndlS48q6dZ8oIySlUs2te8sNBgNFcaMACtT3vZ7+DLHiPyfiv3EAe6+qwpZSXzPnmGd7SbUNyoVg
0mKLKZtJB6hqHzsz+6l9B59n8oCJITq0FhEiCyBQspk/ydnXYatXdChVd7KL8h+YGiIPNRyoSWB8
Mf1Sm6i29Q2rn+zUahZKp5L0eLHUZRrYZv46nG9Q1y6zXn6o0mJ94Y7io+7EezkAWZhsFkyVo70G
c7pFGkcquj98aQofgRiHa0QVhRY926Z21D8FzleUW+mG4PfwEBgt3nDEQNAiiuJx/kBYs+W+wiGy
LM4GzTRQkxmoT3Ab0y8z+7Vm6+xCPxVJ7Nytbq6enVYbWNajdwsrpbjhXMX2jueIPlMxaw5K28Cl
rCGuoTiPDeS/vp1O7jzsDNNvjomuh2e9eipHrcLlURxkhtitNKGOMdVvLoyzOsa+mtgUrkqPtm5j
FLLW5AVNqDoDznwHkrLq7H0QLUBGB2KYKUqTCe7Mca+Fl6ynEBPgjQzLmhmHNQcnrjsv0/TyosWm
62WTsQ2SLn3A1kVANGvPWGWLnod9l19Er7ktu+s8VkyVuFvoeVxcB8B4mEM/dozJ9gWPjD0pjyCP
uC7QcfWY1tvymfzZf00ZJV5OYu4eED51UZP/QAFg88ViyQ8G/WIz54UlwSa1dqmiG6kjDYC+z86E
poO5Xfdj+g+Bpsff2Amhwz+aOMZjWT6lxBM/aD2CuJlTpUTnHJQTt0TjHuSM3XVZ6hvJBA8CLpZr
AXKIUmU/oychgpdMASbp/YxYQ7uWKTacWlnvkxkupra8f1lGElQ5y9o+pz3KLRjfwsVzDPYjypiv
UmA+DGWQvKPtvSNNCY5xCxXDcfQFx2CZjPQ6lhg1o38TRUKcpuUJzCFDa7C140NVGx91yD0BM5Ns
NLXIK3F+k6upvY4gIY9dk5HWmGnxkacvcUsuE0+ABgNNMjOrJMehhMHhpeisfO/riECywtI83ZgT
mHqskZgVUS0HxcaX0Hhs37zh1Ej3JnPORRGZ7evi24kskJTDTG7UjCsw1Y5pOnb3LNdWjt+Gm7Io
2+fEGon7NNW0gbDMdSwT4noBlV9cA3FxyYx5JwpSU8tSlkdQmO4m1+oRzX5kQ3P0nZfAjCCCON0i
s2OX6sg2eINqtKtq/RKauJ0sAbCkCtOjHkZMHgeEJu0QNS9t2rKIgj/KnIZvpT5kWxaj0T4o++aF
CAlM5Zhke1Douxig+Qt2q3FbOHy0v99qxErRqaYWSZ38rzjn8J74LyHpvEdOXQWPdWfM/Gs6H3WW
QLlYEgE7GhRbFkPXx0iPr81M011ZxLbPc23sAtuYjrNOs5w6JWmPoA4w+A7ZBzb+/Vx3yQ8CO4xr
auviK38PR0x6dtXOO2dYKjeqjo2cZHXnVksh82UoiUcMYcROoRaN7eZDa5xDZEhPgd55dSadgdmI
PcDhTdkIlPtPAIyv2TGE6nMfOh/xi2DzG+TRn7idymtHbUB3okV/ZLPrs6SHiLzk3UJ08oem3i2t
tdcOdFIqQ8WETDM8i4r4zDpFHJmnsvfK5QWblrPyZ6TS04znSmgdEsS87vckOBbMTzM2Aqk1X39f
irhCcJIZcE9cthJo8L8TBoVEBNybxuxuvy9dEPcbwFcpS+AUBKVwxXoqg5KA9oK0x9EnXN0Iqafg
o7lz+zi71U/pGyRLkNxgkL54YsylORBPAmIKd3y2dInwNSDgWUc7y3ch832SZ6JjDAGRGb9MzloR
XLMuM73aqg6VTCfv94WJ1d0f+GUMnEUo5gsS5J1o2nIaQjYsqKQQv1w6iScpFRZB13DJ3DQVKHo4
JVs3Cw5uThmi940BwrG8BIDj9jlu9T1Yy+e81McHjK3UPgobD2p8Fne01Vj3zGrf1cEiaChaL455
r8pZHmShoJ1mybF3git7neERI+tLo7ORGBNW/l30wDTxoeKY9Xpai6gNLrOq7zNM9YdyTC9xFg87
22W+07rC9UbLYEkdNE+GFk4vwDoxk1LbgEsrrnhCkDf55nx0Z6pGSsSCfKKtllB8SdQIFO0rQw2Y
9GXdnBh9lg+NtO6ELnsWSRakAqOFpZIDVTJq8znleqIEc4MjvpU/EW34Oh5UueWJ5DzNNWzZ5gsD
t4U6eHmphn06oVPsLOvKgjB+NpvxQO+bsF9E5meafuiNNo9+jmDodWZ0aqPgFR3ecOcmK5AaPYlO
Lw+YDfUHN3XvWIY7HqYLGZQCFvZrTh2TP2sWzCERpj9tig0zwJiy4jGvLYmtn1wGjLrygnSSFkBU
NdxNjTSP2EgNTzIZUzLork1A4SsHQ+2Ea2TnpKnQdaiO7c7c78O6JNPSjsw1cYcClJ57wHHxTmqc
fxiN9qnrG3UwNP1cZMnwlPiVvAThdA3IzlvraHM2Jkm22M7niSyJmPmfBT4jQQ9ai+lo5kq/y6Le
W+DpcpjBXpb7z1reaidQDcdqwknSIS7fQ0c5a7DYNhAr/gnXfZgMPshJwabKKx+11SS3oKLIKe0B
V1Y4RPZIBDIN0J8ZtBc713lu4OEW+gRBWWiPhs6WdWyIkuMv+YxTPz3pYR1yZPr91oV7tg0qCb5Z
1Ooypugq2lLjlweHEuvh1WHdr1CfnKKWRRRTpm/p0CtiVq/WxdC+dbnx0RuTOBhgxxiwQNBM8BsT
pBWW8nkGV3y0w3KZqyfDQQcFvGp8XEjQ3fdMH/AIYEizqsFGQYN0dZgjVuopv2ZRWn/MCbtrB8q3
4WnolZbx0qLZZvzDPMDK2X4UJS15EVugpQtAg2SB0bON6SnMySYfcUQ+gaQ6THUmF3Mi8lchmCOS
AQ71iw240yJqqOeH1qc3xrCgb10STwBCUGowpfLXlSE3fsj56mbhMwaSjFJEBH+HzUCs0NqV8lhj
NN3bVsJhbaYtMSni2gea3A2B+55DztvWQMtinHDPxCJd7NQrhkBcImuAazPW6cHt6Nbhb7G3bw/s
uk9+y/A8IyhDcqJsitY42r+fOlEgi1AOx3wPWqtpnlVU1V5SYLdrFqF6GMFqjgqGYk6bL7r1jERh
gymGT9mIiwynW74YnkP9L9rteyJC+1i7DkPIcWClWFB/5yFTfe6WpArEzXKOmeGIdWcgqKX3SLdR
qEaiApl5RvmDkCNb6yk9B2A7t3A5apEnbNITawVmfROZs0kQm5Esb9Klzoo7d1PGStaZ8dtYXmQj
x0hr2nizFzbWbzqjrptJuQdSI319P4rUIY0IK7EbdA91iVyQkuRd83scSkVgbUFxvhnKdXZJhjCZ
zC5Xq85NCKRLVQHQI/04RbCGc+RjdT/2h2ooHyfTsDwJH9+sIpuVofvWajocGVlRki0TnzxP7zLK
n3p79uYeG+jU4TFo9A24xvoImSc8ZQccNM1WAlJF0OveFqTRrTEcm02QDRRV+lhKJYFHPlnbw9S9
QfsIhI1D0frCtIQ7a/rU+sQ4mEO76gfpElEA0EYrUV8aQY8Gm8cW1vJXchjgOBQBOU+qoo8CalaS
fBxatTjUo0E6Y6b2kz6j8CklbmbH+UgmeHaOjkjKf5Q0uqgb9S05cKcZN1TcY3RYTI77sHff//Op
TO5BmM6WYI9hU0WscUV1y4twPmhRc9Q1IpDiDCS26YJI0wVFs/Y3M99655vlGIWHjo88o9vFDJzr
Ic57fXjqPye/TS+c22ixm+CtadLxagfuT6xQxVNrINQUwKdlMxWfRuXDa2D7j/jrqnKWk9Xs/PED
98Zzm+25EPNGdtzetWZ/EnKFbywZt0NZeqzNOSIUKaXsT50CqRDZ4gPmS4Di7kry4Lx0lebRW2E6
o+PdtIl/wFa+OKJAa+aB6mmp+2obgziRUiecG1M4AL3wxvB5Z7cO096OUFMoIvelFvNHDuBkoAo2
jMgbSire0W/I9UZbKBLNvzmZcYebS0kskscig67n5J15ZiEoKIHqfwQ3EzFfy3dfGY8iJqqGIxaZ
RvLiTv5u1r3BbTmv6mL0RJZ8jDXrKyM0vysSqjbD6CWLftggK23vQMrZ1eCgtS56saC+cKTlHwoM
zLpEBLalEl+jF/srkwk3Wuw7+1lgogib7I2qRv/pknNETfSfcN1UzY+hoI7EnFb7ktXnNkihGwFq
0jczVqR1wAo2dfUb05xmkxUmoWJm9G7ZJPaUTvUUh/FirCOaqoQNvdJqNe5btFhDF5WnuAJwYSJ0
COMCQoxbsS+oe9DGEPmRTpXFLmmORUWvF+rVoZ0xgYmRW2gekpekWgzx7TvV7r6ZcxT9NVRd+j78
fWonzequjKJHoBrghwi6Q6wYV3RG9dlOqPLZMW3iTsMrCSIchMhwSTV9fDFdPGPln9qJCepBqONJ
D3LkB6crRd40/6vSHBQM/Tyj+P7mSy5nFHz9zJXkxOuWWDD4irUXWRNPjjZ5rnSYfSlRDSEJJ339
U6YV48YAk5glUmg0anhDXSQvLiJ4UX2BmM45KFDBRkyABnyLZ8K0HueyPzKphbHTMoytdfFthNtG
+8nM+VBREI+4TdemdD6WWE9IW6wqwrpi5yRG7pYF26SPN0tj1YZ1MsQ4WP7hjlqKd2ZWQIqzo98q
yPGqsbduvp+LKCVs1aRh1GtG2m2x9qP6RUVGSaQufl3G1EfMCYwebTJV09bAmdlTEsUimrflEpRZ
RkT20t8xx+G9UsJgpeBa1yBD0TvWA63j9Nrgi2M6M+6hTtAsz9YxgwQzFG0MBdXgliK7fYhJERus
11qJbdKM3FB8t4Im8C3bCP9JP53dvvQyH5VCpq6wA9on18JSkEggBnnb7d2muevRX7sCSFK31mNm
5f/0Sr0EKnmNimvf2kzEswctbctNbtf7aC6Oto2AmXla7xPsBUTnOAqTmT04EAXB1tXPTFv/YkuD
nAQC95GZJbtthGUbM0YDraXWa+L5BTwMioNHp44/Zsv/Ypt10zvrMjIx5kblSTfL8daE4afm4znF
HtNYr0GMXbaOX4SKnuC3vUZNCon779xnP1rSvgV580gODuJUkDIhw2ZClZNH+HSAx9RwL9vwiOHW
MxAqOdg4mKTq51rHPiK0myEtRinuJhsKcKOS5p5NPAkDV8oDigSidAgYOtQBFpzhy5zDu2oQkYg+
b9dSYtQxo39jAjJH1ziG04E4CB0+Eq5cxjNkF6+C5KS1aFIiHWedJYh11FmCGgQCruxCa27BgGoo
iFhWOjI9GzEC1qjWgzVzZI+1IZIIOzku8laefuWqMvgri5YJ4kAbzbbgfZLFe9lKa+vnj8AC705A
rj3I3diZ31CesFgt9mIiDjTFV70Bpidbv9jrg7vmtz7h5DWZlRDjPeezS3JK+hjK9lNHA2QFwAIH
YhAi673QMwxmwQLKCqJ3jcMQoCKibXV1hwAl37Rq8Ea48OvNWkNQwqMi25Qkhe7IqOBhwH7caaqL
tUjSYLtRzMp8S526rvWM+W0sTnPqn5VPHm01udu58OoO6TFWKbRPOZ89XZuzqCabVHtt7Oncj9Yl
F5z30v83IPshzfthlFjCkGBjarZ5YrHXuJGFe7OG+UgBDV4xQ+uMChI60pvENlFV4g5B8UNMySvx
lwB2Qw6N2cGDPGBUwAMY/fSTttMWE2ECC8G3Ki9VyYsj9SuZdu12CifAFsz8EdccM5ebnhv/Mc+c
bJNbyc53aSholvjca0pmFJY8yXHfpI3/0eZIeP1aghW0ZuYnSQDMg3O81hBWZIQHSI2ynFiqnh2U
/IxyMmuTnsGWKIF0MdK/KoWwAPm+A+ooeMo695lnrbF6CUNW/7ZE4x+chd1sjJ6tbh1rb1yzbN1K
JDDwvXvLBskeYYimWPFKKBc7JVJiIzHB9cTxqQoRZRFxLvFoIi0J83FQITGLJbZbySyxH9B6DZH2
mnSwgCy1KSYiygEtMO295TJSG5WyLM1U+DqM+meXzCyf6yZbYzW9WfryTiO1txFjsEucKHoA5S7B
wSMs6KDgT4oREF9crBjrcKtmCYfQqWv+NcxaNDLZKdyp18lU4TGOFI/N2sZClgDpvidN1RR4SQGV
3QKwMVMCuRCQdwoNtTG2pFpzBo0+KaOIbqninYgYeSTnyAqXL39fmqEGU7O8/N/P/vvKV3KVd0HI
WnHJdrfoATyrfRYSgbUIgcQpXNyeVYLnc5aXYRDDNivyb1KOwpPjx8lShuFIniFJkSbFYkKPo3g3
jiYtpqHRr6Tg2SpUGqvWQRBhZc20Lko5nQp2sWqY1BZk23vVkJorE7ymUUcORjgsI12L5p+wiWaX
Sc3YptT868m05YXjm3G/kC89qt6/sKasTW9G+T7v+mvuwKUdHBvqyfIVulRzPwXxtsA3cG0TwLaE
4GVfY8m630pfHJKx/8qWygiP+APOMTDSeXIMZeG+s4dVpxrjQRnPH3o90jeEWbTzpcPbnuT5DSsU
kfNWq+1+v00c86Odihp2HQwxtBbPVeOfqzkY3xDa1Li6TN1YsagThLU5Hlcw4x0mC/Q/uXYAo8IQ
TGLmoEh46w3d/zP30R9fpgw6MzYeNv+xDB2uWGNmrmo3nrDJismD7pTCtriMyDeBNOhbv27MJd8L
lU2m6utCI1ulIgaTG/DWyLa56aTp7EKJ/DqPxlOvEjTmPArzIDYuhSDYTc6egfhsg5MPkvnU8VUE
UWIytENsO+zdq/wwOdGBWJEfc8EV42fDUBCStIqgd63wKpNm4U575IVb0n2eZN6qvWjHnW82rCXi
mTgXFfvPBPUlcHwJ5prS7VJrR7NjISWlngymut+wK1oTU/iFMG04SOMPo735scJOea/qxBt4uIBX
qeyd1dbBLgDxBzd+ZzmJvdIo0jeZbtdoNG82ZTCjMd6hDjPPKmJs6/EYDo5WbOFNCMhCKiiaiKnC
ub9kpAVdjR28QRtXQm+5KH08iNrRN8MMCCwPPsrZQks2G1895MtNHlISKOWUgMZ4YaTJSw43YKhY
TiUBrcnvz+zUQIVPchrTj6Qzd1VROdsmNZmrutcq6+NVlc+kZhvMn9wA2P8IQ20DgvZ1CI1gX3Sh
TlwIwhfm3ZuqKXcTQUMob3zIGrg76Fi+nLA0MKI49juS+P1UG/nfnuPGkKa6RgXpa352BSWwUna4
2I59z6lc1ytcJqbIXxjn+MAivhJWSBtUeK+Z3f6TE21xTK+2Kw28RAELXY365a47XeGNhJOk4fAp
pulmBO257YN8G8IaPuejCZqpHkAwBA47SxFQmw0CNkRqHCF9nAnDgHRVO4TJ9V1x+v227Y6Y2ij2
C+tpkmrRmXHF6wsWcBpeOxqdfdGO/jXFvfDfi9UGH2hgxBZb4Cqa7PLJgmQJO9gwN4qRCMA2OCa7
OhuzW8AEmRJ63hay7HdNlj7lMckVK/oXFrWaO22DlvtdIwlkxTZngg9bZaeOVBNH5lR7fe7pTSMS
6hG+/31JRy3bJgtHX+cOiRTTeBnjpsOLVXj98vL71f+9/P4MrCBm5t5H2KkVZKCNQww1SqDsqOAg
etDqHA8vOYjsmAz7TIbwJpvQrrzQiNE62Yue1ES3KlA5H2MCHyZX4m0tlw/098VKe9+D136cLFPs
YyxRx45LPWgY8a1clgbnxKg05M9sKSh/mD13FYuJxANdqnCJYfuIx5FjA7EFHmRVe60+YDQIitrD
UYjpBnWxS0DdaYZnTKZ1r3LEG8YVijccpcno1xnOx3WIKQBFMXu2ps01OMkCdUKFUn1ipXSCzlj9
9wKb2kC9Tjfch+YP9vx2myh7kdrODMbHZPZ0eD57osDPyhwT5ITi7zTi+5sV8pxBrCvSSbGdvQ88
BBiSojplTcY+AZG+pbX8qM5P06z/pC7xrCjTUjDvZFHGVDZyARKnE/8SdLzwnBmYIKu7TGEItNl6
1Cox7Kr2pwQi9tAo/a1HvyviDiBQuJuNP3psg7iaeV9rhEJr6VT3aM5Q1pCjmMj2mCb6TqJgYlSw
bgvDizuE85ICQUmvqRCg5SNmhnpHcCQzfvd7Gih55qB4GSTkipo5KEtJsLM+7Pb8VFV8NFnhMgI4
DH2HaKr22XtS3bskCyUshKMY/Dc1+H0szRvCmf2E6ssec8bnBjng5njUBvXgBtmn4YfvsiFxZ/JR
RxQHO+Z9a12y2IQlAaGOe0MyW6QCfgGhg36OgUjK1sLHtxJMIaPgU+ZCLC0D/5uIrbPjtF6Cubmz
O+h4C3pxDl7YwmE2HuatqWkITXtPyek2/sIwyoeEONlV2MUvUTz+6AX4tRrfqVUqgcfMP9Sa86Ul
CnGq/5Xr2G20ZoBNE7iHoEeeat5QQe8DZEG2hZ3QLB/IKJzrdDca5Y9t1zs4xP4hbHkL4/IqETiE
PYVgV9osLojgGCftsfJ3gxX2B3gB74MGMcmIXrhOCKEngySx1TOcFZ5KlXHLbVJReY7tXT//xNHK
fgGGupL6S4nCFHRAiSiNCg6mQrAyUWqFduylZfjkZDUn3OjvtH+mxlunlrd5ea+iuCXgmn2Lxb85
sKs/w3AVrnpy6UlXPPwPdRalsAv2JAtxQet8DIANaRuM9wbYW2S18U7Y7nc5Jk9R7T8G0j5wGPAc
q7gkh4GuPDCKd5AEb9Uk343knTr3hNKH0brCFh5jEtsMYYm0GPiqSiVDklS7YUDBfUEuUJj1H3rE
xVH1EpdE/MP+4tWiTZ0Grnaw48+qEQFWRXoBGaFvBlxRdRaL3ICWvH2krrmi/feqVNxjoQc7KxZM
TMvqhE5iL3Odq03xqfIB4ZKEl8d9hD+kbB9ilENDKs6KS3+l6+qSlLHOXp4ic9LNmbYU3zWTJzoI
8vboGYqWoJTswSr8u3A1HmFax+DS1/a+LBE8Z4TQUbvYATONKNQACPEGZaQHdy0XoJIAC3wsncwz
+TQwAi/TJ/86aKAtXR3njs68VYZIkyvio7HMATTzV6Lj72d3sdBqsdxqgLzu03OSR+36BZ0DTFb3
3AtofSPAGw74d2l0b6Kp9uRzM7xp3ZUO7qafnCdUA5vCUhi6Rfhpl2LfCHIWDX0H6uIwNdhiKqMw
MK/yjyVwdGfU5VYamBIz8gFsM7y5SXVwMATgH4EJ7JCxiK+YDHT7yb1VwCTXZOwwrJkfrWz+CSpx
hCyH6hB5nTIccGmg8ZP+qbXMkAQY7azBpZKNQXCzf65n5yMC7zAZXyLDe6VVn5xqHWJ+/08Vo20a
B5z45dLpo9PwVMEC2mdxR+jgSiikx2TucgD0rKDj+csuADHJo4P+dRX4+l9SsBzjnIMd5xEGQnQh
7SWs5TPb+bay8q3336aA/y/r8nBDxOmSuUGqZKPzuxovQPKACgr0lzEPYFeiENdqg/Sb6TD3uCbC
mgmMiDdOh/U56G8NhTk1NDepMBkRW+WiKhzDrUTN3Bv816PN4Mi372BkaYceSDH+MgLEg6Os4kOW
WPwSo3kqoJHJQRs83xzfnYKrZaTaJ9DO2VlTBwbIRDbd9g/ZAuThwELt+TMzP0dBEZIGyRPQ5CRm
3tjuVFaex8L6yTDo8YaI1aQYX5t5/u7gNdoXHH7u5Hwlte6CkWHt2D45hORhLgMpl2CNY2KJP9kO
+UtJKBlYl+B49rP1HDWEzVahtW0S62u58oh02IfM2kAN9e8dNmZ0XTqPHg5sK9FvQ1I9RA4b0xxB
tTFhSmaf0ZpLdCUW6lW+Z/jxKbrglqeLDMKZ0D7zITWFQBRJmgKQzk8r4w010c5OCgpxPffvvboD
vHwTkpIz5uBbw9Cj4l7+RGn2N7TXTOPr4OB0uHXiVm/Xjm7RYvl0OeMuPkjhwARb5MW0BA8p8Aa3
Ghb+ibXxBfGbcgSU3Tnuvu3allKb4zFU8iOD7MIDWnPSZPHbV2wD5rvA1grQM+eUgScmYb7EZgLw
wUKxnD7kFzW67FgMhmKVe45oDmMC6CdJRWfMlSe7at/4BQE3psdybNO1OPCsTOH9BNy8bfRbybpm
Xc8GNmi9ODHRWNBOQ7Nh1lL2j5XzLrjUqxYtvvM84TUSCmYskYsLVK7wfPbBq37CG2H1uMGSJ7sK
niSmiSjuoHcz203dV3uu0Hk5KGlU+2C4Lc94wIBUSo89EJHc7SGtWK+RS46pP9xrS9u2wfQHQb/c
+iHeF+S5ZUdAXwVFjrkqaWIFo788IxI1kJ+xE/5TuslcjOT7GMS2WDR3VJBnl1RUvOwskcQ+SMw7
EF3L54RzbfArsQ3hb753jGgFJos0/CxjsAEyYbOnjH3F5iqzChwpxTEX5rnOMyBSgItXXTaeays7
uAFX1ETm68KCmGCP7Dvt+nuszJB1lbS9OPp2HQY2+aC/1mFPbqTx4aTNLq3g+iSB+zrO2iNUrDh5
R97OzE24h3iM/8XoAdIRqZEaBMmA/ndKuO7wr/Qp9CrLapjoYH+fje9ggv6UY4evCWWw0yPEmBzC
OE0ZYDIxeAgMahZ5o4FpdOLWcXUgAUmRe1Vi3Jr7hFxqUDT91fgPcD/lbZW/zI0LskYB8DJc6BzH
pR4uA3a47SAPjVu+RIP6NERVHSsZYAOZYW0OmfOYW4zBFLxsI9b/5jU4gcHscUb1C4xfWccysL7D
MJ0wn6N0tk2lMWjTRnbi1X7Q8HQ5Oo9nSGAxzBTmOwguN1bswF4naNWbdP17NnV37+r9ozWO1q40
Q7Zmhk/W3cTnZEnQYGXrzR30E5QCnyJJTsRv2F4WOUQwAh8hHxqxuYQ9bjbIGlxHv/RSHAMzFkey
z26RTxdlaUG55b9fGYuB131IFRSRJmwahqCUAq4Ot7iz+qNNR5r08b7Nx2hfOnO8o8BfkJ0PCBNc
bwj9fNf34yemXyjhqgJd56qXzq7DdatCAxrnsNEphFvB/DG2WcqDfg23JR0JVPQMSdkYlvhIQNDt
jGDMtkHob1hS9C+zr/2toV9tuhovfRaLdTSxjkYTiV+JvgbBKBhJFQ32uU1zZgRKY9yQRMYJ4XO+
oZiP1k2dnQnbiwg2pV+vwPOIEvtKb/XFmoJx4yjzT6X5JTM9gUCWx5WT3AkITUAPBNSJYXqxS4AJ
Y0AdUwAACvL+39CjitAtML0xqCtKMrY2PfDokduUB1noIDZJQ4SwcDX1uV1nKJVBtD+ZfXLPNHSo
zezsohLwaZW1r7L8dfrHH7z5SF9LRAJ5Vt9Sl4jwGaoUya/rfCqIYD1Ejp5EZ8th6DDm+zZV5zis
7X05I1pY+man6n/w5SY0Z+TeyeYO9XaxD7jfjPnCjZHnDD56s/R0m43N78v8v1/9fvv//V+qNIAR
WvNYjgoHfwa/cXHs2PvHDU/0rmQhnRgzAEc0dG36VAsg4TYFA7J8ULvmtg95E5XB/qHTxvEYoqeK
HZrNGuJXso/ymsKU6UubGPoey7S4AdOOjwsGarL/sjpzGWG1J5WYuyZkKB6Vxc0X2jZk2UiUEweV
4VoXJx1zlvltvxk7kkHsbj/IkPjrKEd02A2PhSMNbLAmEEQSBW2e61wqWFnIDQHj1EW4s0ps9AVl
R6ReMUu8BKNxiSvzYhr9nboeBrlOdhEquzzXqRkCiBktAAqB8HyjtOKhE9W94YqqoZObtUtHjSvQ
avyLwWh07QuUw5j7tXWYsz7CHVVJedDwIeMuTf5F9q3j0borWhuos1R3EL1fGG2f0xIYwGwM36XW
ByDX3C+/AB3THo3IgDw+PgV9rB/doGGJvrzUnc8MqPD/zuMO+x+NKTCuNdL2B8cIjlgLPUjJVxEB
BilbYhIQglQFh3CPUQH7XgzvJLzoeg6i0409NNXXPmx/0mEw92JZYbsPwYT8cuQg2xYzQhVXDKfA
mbwOVg8CpScEVKwWnZaDHlg1fh/skQawIdaSUUtKYxA9a516os5AjDLGbynhnzB/btOCwG3YKRGM
kZBs351RRTwMWtPd/BlDs1+Mf92EzYA7j3s06ic/0dg9FYAbZHUwHONYNDDTZobqtaqO+hIasmB/
TS3/19XWeYwmNmnNQ9LGr2M3H4xK3Qr/6uDcA0ZQ3AEdvFqB3nP//CRdzIpMIiBvMo31dc2O4x2a
BpqIuS83QUwJ0y87O3i4OsWsH5efwKl3WBoYe2TQmg1VQ5MqqlXoRhvHZeOWj8ad/T1OtIABHRG8
+cVQNko33FpqeZ4OHL4rzY+Fx/C72JTupxNic8ndDgiN3/OTFgybX2C1qSPtyY/Nj3LycwJeR3kE
dgEiM8LW5sd7K3EXZDIKJV9za08onbHO75cqSoHH1h1UMN+196mujt0ySm1FlXu/Q9Xfr35/5h6G
wHFhteDTKAx7PKlSXQynjPYW+Fju12XYFJrjVQnr38CilBhmZlDd/w6iRlGBtpxqBsz/7+cBaSV7
fxj2pBKmw0k1U+Xpsel1dZLvbR1uEbTfprLecHPBmzE2hqO/UFgj3UXUhFQbhGCtgNuAbdnEcf6k
yulNpvqzQXAE5y0rOWJWE0wQq98/20gE/V9OfAtEO56YUVhvRwV0uygyRXpxVP51CFsnEaFUfEIt
4XSBgwq8Aj1KUwl0e7DIonHZrCz5zNSg464IRwz4uJmWDPMG2kc3bhHY8ww1SWGdaybEOX/eWudw
bJDTT4U4EvEcHsYwsTbslM7kIA1aPN+k277otdUclyz6lTXEZCqJClg9d9hhBLU3JuYCq8a9iTeU
7isgNx7V3yJpw5hPa2L7Yh9GNpunnkY9Rr3AXAQQWxicZ6R1kXDg4oIArUZZ7tT/MHZmu5EjWbb9
lUQ8X1aTRhpJa3TWg8/uGlyzFHohNHKeJyO//i4q61ahGujGBTKFUMjlIbmTZsfO2XvtWrM66VIf
6JtcBUHoM+QnFXzBoSNhsbbEdFenous6MkFUHO87n3ktxevp5wNPWP31J2d5nMLotoZ2D0Rv+fTn
w78e9/Op2WqXN7/cVyijTlT24ao2Agy8M0EmtXcf5Q5u63+2aWvShU/t8uHn734+/fkT6k9QoZM+
/nxmswH89TD7p8/bg9WKc4FEKlm8OcuHGiPZqVw+/HxaYNom2g+YUemOHjw3DWysw9tUthF+sAa6
1zDTsJis8a8ncZbtUS3PZPp2uQt7dT+GFZOusc2tE3Nr868PXmg9xvCglzbFUiesrMKFTEF8OfwS
fPaYj0zoTdOzMbYf2WyUu8DncDtP8W7SnPEFGVsNzMI5JHhqnO9nCz4Tgxd6PNjdXcDmDtQZAhOB
GNL4fIi0vScWCM3hJnZFf6qpmSwWXeLH5ucqKW/xL5t2vYu0722jOWf09A3Mmr+M/BdFUF/oeld1
G9/w2jyZIUflRm/jrL6aU+KHjIlv8GR+GafmvHOdL2fCayeH+SMtLX9jzeFNRg/U6VW87zUZk34l
9t2YLWi608/v4XXVcSi7A3Prj67SN3YApc8R8pQE084wMFeG8jOxucRteyYtDOf1xsZNT/9xYvO2
hnUXveiOGAe6HG8IHunqeZRZNZ4hyiTGvRmiME9yaZP9uasIRLkNfO63+lpNhgJ3QPZCb9/aoODY
HeyuA3OQ+m9N3rIXAd4Yy+Z2EvRJMS7MXL0NQRT1W9G0tzTy203Cm7mK5mEPVeAUNMjqLT96sZ9w
Ox5pHowpmGQz9ppt6H33oICugQv7W2MWYjVH8l7Dcd0xW34iPyU9GQ3OmlhlH+ze6L5vQUW++dp8
rnsQjL3Qr2WU+9jD+utGVy12bxHdRnmyx7/zAVsfgGtTY1tviMHz7c/IhZBBRFG/r/1bY34RXgON
bJ6HtV1mF428p6QDMi058Dpm7u0d36Ppm9rHwuQsTrB0dECKtsvhie2By2RbEm/WzCNINUkdDpBz
3FxW4TcGoo3lCi4Me3wtljjGvHksFa4GzLeEYib2Iffn30ljXHQhvviipNAcW4ROsdtjFKBA/Blk
hwHkxoixJtrJJZslJS0zXvD2DsoyoZbxeXeB2IS47zk6qmm+ZDrdM6IEyqkSgT2KRGWFjLbFNQXj
hjLJiQfOShXxVx41aIZwf1DEQDDJJvrHeeki+k2dQJ/UeHjlLCOwd91V1fm4DDWEial9rg2DQ1uO
36GitTiRWYkqaqm24QqNWBFXsAZo9FrI79PSyTfKKfdF23/adTMd2ZyZOEAzU5IZrw2NTQ8JKqtR
FbsUfnA17vDFMXZS2Z3jKeoUQ7x3NMetKrp25WFewtjLMP8dDaa5V+70oGsjI1SOEPMsPwzEXe+B
qdurCjwKNdk0bRUNu9Csd8zsuckg5m1yrwCuWgbkYsOKx8iJuymq6u0YAtfrvAPrMa2YOIkP9sDN
jIG3OtSJz+y/IGzL8WkT+yknFHlrONyAwqqviiGRmyHCd+BzOFuhKI0Bl5AB4cQ7oSVWl5AncttH
m34Gkwd6pRZl7K6z412WuOHFnBDX2pdsgkCU8MJkmEez/qtWhyxdJnj8vhggzJNZzuHZzlMIzt5N
VXNq0zGi7LATH7HdfAxk8AEJYIoUpztTEBIJXbrDxgn16dZ0Rq5YCMlrpMtHn4QJKFzR1qyOrphp
JBIoR0RtnSlOPR09h8iIyC4dg/4QxKXNFhwfywUUTLSIwLvDrJBIBUZEuW2hmpLLouwKemxn+O74
YeX3yHHgNIcgTSCpnSOHCKfJ11eOj5dK+1pth2sy8ujCyHbrtf1z4luvomq5KCaaEQ1d32KU3z5K
nFip54GB8HpM6UONyr7zsk9fE0rFiWjgIIvLTje3MlYIk2gO2R54nb5YuKIj541oDm+D7AoNRrOi
ZUVGX4DvKrroWkDOukfdzSpMCFlrwog2bbB8owcv87lF/0Hij7ujdr6lbbsbLXFfqAKfth0+lVbI
QNuaUmZy68ixME6SqrWy7IoVSchpq5HVyvY5cYnw8IyXWBnZ1hinT5kR/T3Ny6l778ZTshNLeVEA
SLDg0hqjCnGB6N8WmmgUDQDO7LXheTdBlb3ZCdhWEqDv4Y7ue6t8H2zvuW5cYoNKul0mpsn+wXE8
JFWt86Ty6nu04Qhp1W600wKVo8u7Ik4Uzk12QoZPrSWau8FMz8D+7iS6B+SVymTQm3vMq8q3gmgT
R0u6s+BsmFAY5NqMa5mTaAP4DNFk6yW7ZKg3uUy/o0k+WkOBx2VAX2JUMxkYlgRNMO4bFLWoLHzC
mPpL2/TuAXFmF04iboeuOrut4x5Gqyu3nihvinp4QeZCDhETFPzgDIYra8OAlA0c/M6eiv6sCsvY
FT7u/GaEGZqTou0jYpCCMT2mmXRHrbv3mDj6tv0oe+JNud0mI2KGEnkns4d71SYdZ59XEhpOtM+D
rbQYDqGVQH0qiTWsZhatquO+03rxvsGQHCwS+6RhdZvsdYwnEz0llMtkHKtVv3AZZwGg0yjGm2ha
MML9cALMSYyPZDJTao+L5MQFV0UcXFtlX00hS/7sWsw2w5oRfo6+KDlpkocDmsJ4Z73hMsuG18Le
5bu8KrptJTk+u1ASW2fuj3ln0XQuNgJIzvI85M1XHYArGJJrhLapP1Z78Ljxeh5hX+WMNfdxSX+F
061J7wj0YugYH9zlxiG1rvsyeBKmFW9s/Bnc1OgiTRKgMj2gmNs6HSlieabKbY0KCODaPnVB+075
azGxqxt+fD/a4tCQ9so24R3GXMM81djDQg+Yo+OhtSbsCdZuZd4YcXDwW0wFXZrprej7idMjkzAG
BC9JBHnSSROEdYjAL0riLJC20a2s2s+BUv6iIdHLjDmu+hl4qKAwH0Jn5DzFjIN5Q9lt5iG76MSC
i/CSax234SavmHZJo3xUJHgei7GF4FrKp5mtkb66QegN/EG42+eghYJLXx9lyVziRHZynMqi2Dip
eQcsVt87KUSkaO6eCtRAO8kwu+MZA4MyOKnqjY3uHdIUoZxY7fZBUn82drfzpTWtLB+eDZxbpoD6
ti4xxrekW9OrUSe7ZY5hp2nC2Jeq2JuEzeQAwAKWAfIqgLn0Qf3VjMXvQKYfUzqEtPXKhyFQ4eWY
/TZ9sB8lyisaZipac6YY9n2wKAOhMvZlujcZ9u1oKOL/1n626UzibA0aWitn8slGkv6xsvJ1bzDY
wxYTYZFoyhsZ0W+q1adWzYwAgE2SWJ8NKdtU5XCfZ4aTgLG8zVRGD7MZq4u07S5HeH47MKfikKOz
nkeHGypEOhdk3qVH1zMf5YuLKGuHBH3N6XU4AhjPUcjB78JGw5Cm1qfei5ozieUjNUI9afsSRhJN
QU8ww/Lh2Hp+yIEM3xFmgU/Mq/O2WbK5i4COsUWDrbMkQnGTcLwEWbhfflNrn7OwuPVHNrQCHQFm
WF7dmftm29gCFEPPDiwERyPv3WvLau/1DUaeNrgP+Ljqn7OczRytcEiKjqVPEO5CAmcutcp/w9II
91OrL+kg3PvOdO5yYuLBz2puF/96MitJc9m86zpH7VrqohNdH9axDGBCA2jfL+naJ6K4GB33LnBC
SQgBudnlZPNKe+HF1PJDq0riIASWAaQOEhFk2pkkLbwYBkue44K7XxbQnHnLaIK8VALhezpxfg1L
cukf4GaEB5skc+ZcBTKJrGLpBAtU6wKbchzykrJjg8KaDpnrf8KHSC4Mmz6nK9BqZKhPGBnJtUA2
iOTKXEpIqu/WhU0/zFDZZGvvKs95rGh92dVkrIXHTET08l0RfkgWdnM0WnNd6IyJG42/1bjmvoAy
o8RVhoZhRwHQlH1yVTVVjB8HRobD8HbnSs30G296QmTwA6Fm68L5FMrOX5ySwBo35ceoUv9o4Msc
8t+u4QCHQA3Wmw0Ad+Omzf3fSd6pe2EJ7ORJczN4zXDK/aY8jz5jHRrmRHBl7x7Rnat5iYHKmQ/Q
8oJsaqg038cTa0SZ5PWhR4BINLaR3buGXo8TeE0gOfypAPvoZfHvcQr7G3DaZAQcEIpAvIkwh0WY
ZPJBeKdOLw2CzgSkYUBPNqcWtku8wEbvfAxXC3ow4xVOnzODXUGRhb0X8sJD2AwDzjYP1eWYKmwN
7cgEAHHqKnZIhiTytdhNg+sg7RpvYWiaxCNE2Fk9fzqUcAzrTEA50njfQrlMaSAEbBa7klulGNGd
Moc01ZMPjYaQDGuqfQNquEoYTzkYSz13nDiPUKJLX6HJIl3FMYbLtueUabbw0EmpTlc5Jm4kp3c8
hqrAcZ/J2yGaEadf2WhGQQFb53LADsBQrapsYRE4cJrhUq5LjKybtvviGF+Bsk7W+dxKcq1zjNVA
4yWXyT7LMTJ6oK67SBng1ZEmdGO3K4OWtISyXyteWIhGxFIG0VXlJificzE7xw7ZECOeyiE9NbUC
6AnjlB8PoUWbkTjgDoNiVcmGAzNmtBBpdtANo0zJGbiYSD2zcACsotQwDh6oTOXn1+FgHSi4zL2R
gxqqzfw04ALzZ3LqnXjN6WM+Sju6MAwoapwB4DAHwQEE4SWp2Ldwj98rt07IR4J219XVBZOkSbjy
2DKazKvgFpV6vLNMlCa94l0LWoTROmsOBa3hXRAbLIcqe2xbs19bsUvjMR3ZMsuFnGPjcMIOiNPz
YA4+3UIJP84KyQQARUj916ACVrcaI80m7od3SxXQcV3HxqCTzuleNdVTWXdq13iDXAkGUwolpSfO
uRPTLo0bBR8+/FDN+NIyxh3gzlK9BE/9hHkgdM2HwQTt0Gu9gDD1tLdgdhgJTTyxLN1kcz5NyR3h
UAxSaT7QEEB7p7ozPX18Bp2FRm0ubjVNlIveegjnqCRxZKQhbz2CTmk28ULzNiyLFiZB6nDg/KfQ
wU/azfpM4Z6uqwF+3QiNuDCnY2s4h7iqn6JAf7oYFLLIAPiNuX1yaG+OGnBRmr4No0WmnEl2sW3W
pLIF0JYzbBUxOgYCyTCzJ7V39FqJNDdjuGKg/Qud2zlnll0yl1KwRxjosAwA6njV9lfgg86Iw4ck
rl5UxytRpOZZzEt2J+8iNUx1L/2cySZK/pU2wi+Cvs7j1prEdCQASO3QKj82hZUeaA9HUDf8XYnw
YQv5YxvkqOJMIL+7EmY/ZoIjTId5hzX2tbbSW0bIGy/25NrX3GFWLjFTlP5NMxB/RcTGZTUxE9Xe
BCOThYAv600VG/gEUWttSXpBucp5CGIgS4K3IHnQFAmbeXr2PTUkONrecm4fEDQO4a7MEfuPihC0
uqDy5pdguyi29DDsNZFjT8ZID89IcpBYDJD04PYnh9EWuVNQwuWyM8V5jFMtucG0SuqgDu7yOjnq
OqfuRUbccL+k3QjC38rVgkoOEKQ6e2rdKmKsO4cbyILNHjnvewH+cFsal17pYCcLJ4tADwSVubq2
E7K0nUnGm4ZxByuCTUSqNFaRyMMtKn9CnUIWiSkddxMNslGaCU4xZt5504yHOaLm4/wx99yoLoRy
5MUXqPeuehmlG1Uwg7YRSjeCxE7CVa90eVXHRr8JC/YN1wUF0LbLsH+67o3sE0YdoADk6o5xW4nh
lSR0YzewnxKXVP8ocdqYTICB6LQ2zOtNVF0uIsOQNXT0IbC5qfucuuG76hBOBbX3hi4RTrjDCC6N
LLVqOb9yame6x3ksTmdClVkcZuppY+wu0aotamus5slysXqcnypFwIHF/HgAiFIuc9VJtuGuGNQV
abbdwdApjt35N9o76D8g/egLhBgg+3DXBjq/CKP0ClkkIWd23W+HSr1QqLgHHcRkWIqXgIlzQkm4
qx3CmLRm7yTgaUK5rE0o0L3kCpwKYtwMWnMxtY4u2HIdTkC4vz+wcWNrNRCMKRYgzqoB6nD2P0d/
zEUW7jCXgT4I4AdyIoE8mMMWWrr5aSFuHNWgdaGdvgchs8HewiCK0cuqHbtw1WThncx1ck44FUZy
gsOv55d86Y85A/kJBRr1he7CfU4S/KGr3Ot6Gq/gDFhrAyFD7HvMzu0FXxCgM4djxvzb2GJq5Qgo
GTLZ+CyJOYLvlUE2MIlNb3C747FKsTnm0z7CrDrl27knNKZdgpxKMUWElVeExdDaBHrkQ2q70iju
V3nfQ6kCcL5pocxW7sJQqR/yGdiK6LLvRjbPONuPiUu3pEkiYw1beptpbSKEnJ5Hm/XLd+wj5KD3
CGinihG/YW/N5Ajtk0DGhLbcNVfdY9+7ny3WqA2NyO0oAaRnVk5bxxfWuhrZ+Tjohyba7ETCD7RD
zYk682OkDXCeOO8+ov+DXymXEY+nNo6RZ8fcfgU+fFNS7OzCKnh7Ua4EJlNE9aXGkVYuAPAqiU8Z
EiQUFLei9h/jVL9EA2JHXHdy1VQjGgZJXzGR8s6yR1pPxjI6pxdQlxxrUxoiayP3EDyNMtyPEomj
SGq5JyPmgRuP0paghSpAYJLE+dm2L9wlLkEavdjrcGYJTTd2RmywZgwHC9dH6dC3+3LObmmaYv9B
2vCjUEfPR/EhQVRklkE1LkR4oSct1+FIFIFox0szl/2RjlSg62E3RRSanlgPEK63tBavopTjxsjA
0ItpFDU0cg9R3iEVNezfVL7zRVa9ttlSbs7FsHXS27CkE5XoWxLafC43iVbDfMOI/IkJ+TmP6bZw
XkexNMXPPXDBQ+gNB+IWwnXgz+6JhuOqs5uDqa3smly3neVrjl9OdROGHMNHzLAbaLDuNhd5tYmH
ydtY0rvg//YQiF4f5hqnpYrIyBqKu2kB5juRYYDiRGOC4GgfYnRZRTZLfBsO71lBfdgR4ZWH2Bxt
x5WLauDkOyj34LcyQDY3cWNUu0HqTwF9q45owZGKNwHzoLafW9S0RMglx4FYIBwXm8bBAZ75o+J+
pQuoUEzb2JcHZkbr8Ts3OHX34IVt7g9OXGrTjjmXpcHorD21UES4jgkE8M3qKWNqyYY0uNuFgcGS
swgbsxhG4btEfP3gpyAspPPYFm1+sE35nZq44yUef21hRCQH70gcuR2GtHyi4InUUWZIOM7RmB2T
vhHrxAAvZfnWdKT/SJaSProO59wAcsnWmyC8t4CXDV+5h8xUDKtpVCYmeiK3RftmZGj0SuZEmJaC
HaaAx8gzf6vc+9Cmf9XU9o01j29uloLUxxbHodD6sgRFHQwDJrwOlp/6WntAS6sOgppR4fiouEOH
BExhjS8QCPKpZavauWAmViY7QZFm9NfSONgDKXqJTOcubGHCmTrcDYyGZA+ewwqAH9Ew9rdWi8Uy
OBMnywjEQRDfms1VGHuvNohuGCzyTAbUJ762S0Ktb01mwbtqYrrnj+Ki5yphnDKXqymjRzpxNnVq
LP5Ow9QKqzWJwkfIcPGqVFQ5iK08hyFwKajginakf0QxqYwmOJC7BMw4eGt8koi8SX8hI6q3aNbW
5tAehUhL0sj6ahVpyQ+IWXffh1VyDiPrfcq5SWU5v0UW08og647WxHjXopWOv30aMLjwp58POXXN
CSkQKvqCVQyNuplpiDAIIT29N8wM4zTDqM3gqd1Er+Yqj8/0FPy9X9Emsyqm48SGTeusrvU+MKbz
ULFqklDiHeLGfLfYlvZmCRGibZszIu+EVG1h77yxYVQY0gx0+9xfAsOcQ1i5CH4HVpCohLfPXoAv
a4rOaKNvJHHKaB9g49W+vytm/F1S63KPKvUtdU17X6JwFXgmo55Xdeq8PQPvN0shE0r8kSQCFxiT
rKdPq8+B1hT2Z6KzM0fQCwN96MprEn1BjEV9HO382Whm62Q6bC+ojx4RT6o1PWHYnVETX6dYX+oO
ZIjU03Rn/C4dO9wY5iQOOubVu3DgPm66nNjiuKuuYt6vXV3P+bZWOcQczFZRXlwn2T6ygVyqiqOh
JRxjK5U8ml18p4ye2I3FFAUCgtPGXH5HCT9tUep14Q7ptinOeMnvdOIHm0o8y3KCEBhW16FCZiFt
GKZDKT7zrLHWkU9iuc1dZ/RKbuqOtaMRmbVKrWlPuKFvY04FcIOvhY5tXYevwnM+mSDC1skppSsj
2dcRr5taCAGWjfJOCOtGSDI4c+GSstF9QOudtxP+qXFERCDM+o6MEc0RHsnmpI13EB4xw50EVmgt
kstKIheCZ7Nl0EkIWmYaa15vig9C9BhfWYyw3Ti6BNeGrBvQ+5xgxh56gB+DSx8anyTIAjM8pF18
3fTefVsFC3YILInP7Cduyl3RWb99XUPPBWiFacVfMWTL96qMCCwIuej6qaZFmCeHto7EGQdwPEj3
vAQdQKZzD7ZNJZTmx8kPLs2ikFx13H6mmYA/8Z2zRM5MnYec4kj/CfSlN8OpR2C6Rkt31/bM75a3
DBb/TOI2RyWkAuAfE32NmXIuaU5TRLa0wBxFNBxjxS7ZYMVgTP2T1Ro85411SKf6JWHoMSOaQeWa
bWUDF2R0mO8jf1jR2aepbHDa0IV/9GBHuyXCKDmO26Ez5zPt+sVf0VePCJNfm9g+xuDx7xzHvqqb
4gWtVLQOaAYjniWIs+ZMvJUI3YR+6efOP+B1AzqYIFAuNeVmSNizMO6IsjJvJooVJWW1w0D3bosU
ciDAjROERWeNtgifQ2SdYad8D9em3cZbJpfcOtgXwFCaKN4AvAA7gqPGi4ZVAzE/N1otCaBu3L3M
BVI2JvNsWfe+7eB6tzauwnIaWBmCzTlN9rJpvB2AQBRMRcnYfqy9K7Ho/u3Bgfo2BAXXUPw1giLg
AOAQFlfEE9FPpIPiREe/bhv07RgYd406lAQzcHIzjp0bkdF5dhcVOi+L6PSPXBpMjgLtIYvs1IYO
G1iuL5rSWlR76dqKYD6YbXeAt6s3cOhI2UhA7AobDKpfu3cDALUWefKBoDe0RUSgYKLnREayAvlu
rLBl3LAg2P1Ou3bEgc9eo436tF2sDIxRmr1rE142uq8ibvPdDIxkI2rrmo6V2sa7scPoRIA5OC+3
AqKMghhyzWXfMUoNifTbYGb4jTCdf2zqidJd2Jms136dE9+itU3zaA8WD1wW+9vBKAIK4m46hLy7
+4YRU6nnfRcVwZ7A2kPUByiR3LneIH04YOO4p586cQADUY4DASfAyOmB4cZq7BjPcs/ekrqZEzBA
w2J0k3Pjp2LdEoVM04F+GDmochc6No6Bmn3QoTmPU+kVGypM+rx8jRBoUjntRqbr9CO+XTeG5De6
96bZf2nJEbnUqK2MO3qdsN2q6AkOCzVr4b1M8Ao38zLm9NKaUplaZGdXOPJnxqJ7kyQKgqYvOH0V
RzW6l0sEAZWNCx/N35qTEqcAs/bKrspraiACVXCArc0+fxM13vbGI4pzFOPJKsZncQUeY9iDj2bI
lyLddjzg8UpfZbjTtkAmDNwMZJpWGYF2iHFsUMDrGXUm5T+8pXku7kzpBPtpbeZuvOk1xTOYE+80
zrjVSJbeJfJTg98AroE/xgwQuDBnXuftePJa2t5Suh79SRNpMW4LXAmGHSYPRSYeJuzwxMenRyMN
uIWE+ZFONkLng+6mq4SohHWRLPJCRaMqB1Bmu/RIKmwSfQUHLTP1F2ktpJswOggpXWg3zCMsCHPc
Zj23ZWiJVcaJ1Sg4pc9WZmw8Y0RMwGJipXhQ7d3gJFdzxt2O/JyNppqfLHJCizEF3m2PpyZlqfCE
88T6Fq6j1tx6RQAss7ivma3Csm4QRTcOMEzW8UllLyP8y00aXinL/VAmeECnnDZSDmcO/DWpOFye
8+BtclU+CUl+nm+YTAQEzfaog6HXECvoiHYTKhR1LHx3TaMQy8OFK2kUpDGRUtgtOJz58twP/HZV
R9Oq7homsMX1GOC/4UgDnAdgVJ+QsuyWW5PGDgo+k8CKLXgPomih0HSoNpowQTDsI6BsYjb3YdHa
ulT6tvEpayMGkd5/UjBupg5v+ESzfgPv/yBOy++ZZQISTvZkwwxdqQX/nkfoldPmGSUlZ+sy/hAo
lqy2/MDXsIMtEJLmEl32bSA3M2iWxpov26GRRwbO80ieGYHCYiL4HYfCscQ8a6MW2UU1rwgtz3vg
ldY2HuGP+GF71ob9YYMkhu2SfVgZwIXYLV4WqapyHO7GVtL2R1YpnBG9QNMTdBbgplDgJnehpEEQ
k3UM75xFJ0pNd9MNqH4MK3svEqYvY+AZLKiM5UbFCQn+FGctT+HTL9G//frjP/7+X//xof8z/CrB
ZE9hWbR//y8+/yirqYnDqPtvn/79Kv5A+lJ+dz/f9s+H/fs3/f2hzPnvf33I//hEy4/zz+fln//H
j7d5697+7ZNt0bGi3fZfzXT3BUm++/kZ+EWWR/7/fvGPr59neZiqrz9/fZR90S3PFsZl8esfXzp+
/vnLs39eqL9ep+Xp//G167ecb9t2UVxW8dt//46vt7b785fj/U35ruVhIqcH7bqO9euP8Wv5ii3+
ppTyhemZSggmtu6vPwDod9Gfvyznb76yTFc5lhA2Vbr89Udb9suX7L85psBjQj9bCtezbefX//vF
/+0d/Nc7+kdB4HlJklD75y+2f/6V6q+3+q9fDdGT50rHVq5rusA9TL7+8XYHSIbHW/9HN3IYHXwe
1PjZvLP9x7qJbqAjwuQpETZPcYWgKKz3Yqi7o0QV7qCjuamH5iXta7ZvdwT4q7uXskQ2naNpIFk6
fJTy0wYZTFCzf3CjEr0j2SGpFbGhY1LHu0I0lnNSJOTQMFGPHCbp4LoBE5c0jW7DzNbo0eCQCyvH
nJVp62EmFehoVWh5faICHmJkWldCVc8/n3WVPVyrJD6GfbXDW6/ee3DeUHEA4DIhxijzCKqD+BCk
4TtUjfO1p+VvmtX+YzaXG7eRFk42fJNZDKGXFK0rAzLTylk+hfg6XCJmblfL9/x8s+pT98JE2P7X
I5oU9B4SGXojNTbz73Cs+81CiDjmAu+PFmxUYwTyqx4LdQNq8tYEXDHCft4LOmMg7vSVudBHLNGd
y6H3rqTKr2Im43e6rK07Ly6egcd/E08T7v0yBPvqVHpntCW2+AZM74A4mvA3hkdl9y14XvputWZT
a+6zonPRRYcxnY4YdSAd9Hu37rsDsZIDvGFbU6XDzlz+Pi++6rgJ7/56EOMIXCmEGXlpefICIn4U
MAg52OPeHNQ5aFiDaT6Tu6rmL0pO0jBD5RyE4p/HhU7+xWzvszHxr+PMuRya4FXhbWMaopmdw4FJ
O4tIDZfOERqgZJWQoLS1fWo4myYhdeAJcku8H+zovsLFPA6U3y3sh5VHVBblL04GI78rffovwgT8
41fGR86k8oT1+JiMh2LG4TXE1znzwIsUkFwz0xFAnI5BZzFSSqiGhVLdukPFSNricApH88ML2U2l
BQm5bpEfJxeWnuMTqvKzR/bGkYOPKxnnELrx2pfeFQkkxMJ8+SHjDDtBk9Ui+lTIlcjFo+uDeU1E
UU0utHPOg9qgiRxfFRSZh3QQTKf6JVA4vpN2w24AdCbPjLckBZJXWcUn/fBjZ7golPRuSqcbx6CL
Sx4fN6VO8/QqjSR40u4mjUlhaEK0qr1iZwcu9Jw7wwt3uoUieYLzReAzvF4mUgS5tpKknajkZfZB
wa9GF1m9h99YEOu+clw0DojE1uwO286D1D6PDG6N0fgW9datKUqDWZwTt7j5UVuX7be7NOZoGj+U
uD5bLIEaobgTcbIwSfbIsVQBhqfV6KsDzvEbxFT3nNshPzMJJbWLHhA+0wnxlioubbf4JpYs31lu
Awcan3tuIH6Zu1OY8+57NoT8Fp1Wc9LLwHkRkqcaWlxdV1j4bP8IPOeBcqNj9M3AilyunQ7odlXt
a5qXv5HsooT0hf+wfGcxmxdukR0CqziAnkrdh7Ic1VYKHI31EuapkaLKTWd4T3TbZfABn+ZgyY+q
83yKI1ivdWNwEeByrFlntv6g7jGVWC6Va4rVlNxG3CU+fdqqYLRLdsBja9YvnQEToYNe5obNiimV
DzIdkzfjaXZvQcOytV7DIQZATUsib/DpFkO58qzKPMsxuImUd6QLEe8KCW936sWa+epW2PjyVWSu
QSVTCCcBs7sRgO3AWMYNnQq9Qbc1zPBqqKce5fvwMi7ALGtOz80Q3vVEFoP/vJlIne2wflaJvfMN
FAnDcOjjdF81/lc9O/cCWP+UdhdWUe/9Sb2H5pULQjCEMR1m1CyWFRNfNvofZMveoQp97LzpXhjD
xaSDjwEo24B6Jtf4w7j2tnPFv9ypkEG5vhmjZp+F7yD13l34pYNbI4hhGY8NG3FC8FgZ2Pyr7Fvk
0xNiqxY4wbSf3SjdGSPCVvSuxG1fVV50kUbV0fTH7eQMp4Ygon0RAg7KTfc1kt/VLB8Sxwc2oMfX
2DqWee1wpTooTnDOO8DfQbQB1MPaEJxFtTzsnktta5kmkUVlTNQn/ck1bmTK4WzudsqfXqueo6Eh
Kv3lj496pHDPuP8UgWGzN72iVC7pkpNPB0rU2QyyAw5RLgyDEc4JKrrMS4HfsMaixifAEgF85eCg
B6bE3TwS4L7pXLsAVIXPo6pfZnOGqzPTHGJQhb69Lw5FFfHkdl2vpgFrKJGIHqePVCOQYlUOBNmr
FLxubco99flLNTftJX6lrUTiuR5nSvaEqNQBsxlOO/S22IydjQlHp7Va4jchMwNDpHniowWL2aMw
6PTPgHWQ0XXxc1gR9UdArbjrxlrQGieyMMZoEEf+HQgPqA1iawY1CCO4qPUijhsRv61SM77XrkYk
+FH7JeNLfb0Emm1qD7H/v1hQRg4KqUtrwUsBBRuLVILa7hiW+VEiveYgTG42sRTYx7PK2PZdj+Kx
BUY4Wv+XsfPqbVyJuuwvKoA5vFrZCpac3S+E3d0mi8UciuHXz6IbMxcfMMDMi+6VrXYSWXXqnL3X
rkbOD2VBknWXrfwqjS5FWVzQjkhMcDn94IqJSgsIi59MpyuzJykFEky/id3EPDhUEr7M/4T50B2r
CIwhUN19LekHdlb4Mqhh1ZZwD2yh2A+8tlrVj14r5kvRe80xUdlO4QILA4LVZvtdBQkQ0OX1nETg
blkz3wp4p1IQIMj22gH0REQ5f0sZbdJ8xrkRwRGfSBIiOd5N70UXeHtyppq1h1HWdXzjHfltfjAc
4wBaUK4sIrneqgq1JY5P4NRu0B6LmZFsW85/gihLLpkow5eo6N+sRIpLZbftqVjKGkv7z3bgeBfH
mauXsmZbCKbRO/08DaLhllf+BVhNTt9E/jZdnA7eBCasb+dqTzoiw1RtP+DErW5zD3IqREFHg6He
SPh6F24acc1aU1wTN/7ruUF2z5qirnz3HijfA2fTeLGrkP4X2hx4fz7oGdN0N7ra2Y1hETygQbYd
K7pYnI8e3Mk8Tb3mjpClz4QXTfjDAJLehbiEV5xnDkGUR4zQp3CsLwxDPTh5oLnTvKCruCjgvOXh
5/9+HqpiYgRH4XlkK0RNk9MO7JhoHElJ5oFzFsB9nrptwJ07OeatyWcBE2B5yfLZn9f997QQ6KcW
K8X/+Hc/n2+Wf/PfK/99xf+e//yf2fk2/fxuMT7/7y/x37fpMzwsHQVn3JP8qDLmRx0wwZuMinA9
x0X32JURMXGmaT91jYVYKrfSF+pQTGbaH16zYFyyV7z4XUu8FV6Sjh86BHxepJBY4dH8qpRlfRWa
EVwWd3/GqDuWQ59+Q9rdZhKkJgrtbFVQHTApUif0b6jLxoQy1qV5OHqoGx0mo3R3y80QleZ37NmH
gUH8HxmaD9ISxW/dFG+xVsantOpviegUFydbs5yz4X0QzHINK43flssExxVhDVSzzGfEkD1X48jW
OOTeYzX5TKxAAt4CHWB6jUR5HVHtbHOsJw80UWxgdgy/i7Eedk7IGK0WU733mso96qrLsSJ57r2j
ubdaJGwHAnnlEYhwhFChSIlZHOReFXN2bvkldrkMywtXB/EIpuwfCM5i4MmI5Bq1loKmrsNb5LLg
GFa0JJAoYJVeMz33tkc2Nx2KlyH26NnIqn8bshlRRReF78Tn5uRvw/qI1fxbjq78Ysd+zoiBodpw
zj6X+1/DJf69crBp04BbIzShlWB1X2mRe3QJ7v79+T3xVreNkjRGcCZiN8ISi8kvaJ3pb6bA/YdO
8JtR9HMQtsVXF5lfBRndvyj6srtelPKDSR+ihlJPb1YJtagf2/S1UfgkqlLazyqYQ2b2dv2UDFqv
I2aOj6Aj5AbdrnMtmPbjWCYKfDKoMCE6tRfhDPkOYkp5nlzaKZquBXPJ1t8zcsuOvtc5B5XqHDff
gC5XR+UBbrB1HDmh71Pp2yc2VlLJQCdwyLMhig+duJheL7fJHGRXkkVaSJdFdwNY46zt3LceSy+i
XS8QD3P7I3Ctk/6lxvm+EmL0XxPWqDtT9M2753AyZP4ffHgjCXwkpOpPdLxs2KxuadFcUUu4f2jL
YIH19HdbmzTygVEx45gXIQYyi8zd/Pu7S9JJhOVjR/Fp2lqAY8lIZNjX00JZMkcMmyl1n1TU+lXw
BZDuI3R9YOMmoJe80eYHdxG86FZm73imXQSjYKISzc4qQDy92H3BSlAN/pMrqEkd8pkea0lQrNkX
5c2JiZprUVVfzcrMmIdplvA+C7euk1pnrhhrh59vBhboD/uI+FxgTklH+pA5Lb1WEi6b0jhQY1bo
fCJc7wDGT8PQBzskgt05HXsUTJHg3Bc3zdbuEO8NLWkyso3CK0b4eKORjzxK9Cw0ASn9hU0KsKmn
4LnBJceZpK5fDVylmGNBORhLt78fiuojgde2tGr9X13TflZdqb+aPHuKsj79kzfdicrK+5u2xW50
PVg5WqPSZbaODkE+qtCjZVB+gpmfEAMitWHxRd8wc4hLpBN9Lx0Hn4EwDHDj4saEnilfvMRD73+O
pv8nBeX6i4v6PrZySucnaANbbxjz7TDI9LFgTrqdRZ0Q5apxWuM5gHMfLs5MVI6hh22W+Snlr41R
5GbNQ3Bjk6NYolmz+XmqjdrCddl+tdqBkh20u8aKxCZVtOgpxVoYbGnQHhgSeTc/Uh1oc94I5Xwg
xfo9dsSJ5NNELzxlQliB8Ypyez4Fgkhyw3qodFnsAuww4Dvq6Fb6DGYiP+GOH99dh/EeUD5zL2pO
qK46D43lPrTqy0DFekOFGxzAbyPYrmt5Sya4z9Ps75yUOS6KqHrjByFiPeYcVxX95TS6Kglfu2hV
kn3nwVAaHB3htcC1rFSHQC49xlXZ7YCM/I1ccVCBUdzkrIn3ZJgtyri8TQnjI9BS5ral+PKMLRac
chWEbMhibKgDwdkgz1B/3bBe5rzRqSd/O/Ky4oSNCrH18uA3Hcsl84F9B+noyH71WpvTolCdMM1w
PqVicJByKrmnB0YNRgjlI3jfO9OpP+Hgtgdf9DMhhM14GnHU8N2dowxK84al3LxB2dzkjmFfJnIQ
Dypqfou83AMKDs8Yfll8vBE8rPfg1319ckM/I+FxXpVVEF2SwTIuRhsxpAHZXnWqXQUctkE7JPAk
6XysaR6sYgewe50P9U35Y7/2Dpp3YSO5626mo+qbGyF0ql3egJ+nANyrh5py1Md0shnSGT7D8toE
5+MydRr21Fl75v8toVMDyzykFABJOlmP1hLyqyt5P5UMgPy2am8C2TlKzG5x9pvo/tzm1geDhxRi
+ZM01KJM5Mc/kyWsC5MWcmvQxop2uQkI8NvV5GmjAmbEMqQIEUC6qBtw3OaQVMjbzCzLboKDtu0A
tjWtWDFj5fSr92hGk1uhxLbxwLfMDgYfx3pChBtuu27G4D8Gzu3nwWt5F9NuTLZw2Uyd2NdOV8XN
tC29HgQdjJ+nmW23R/IXX/wwreA28xdze+9hjOHRBVQbWyNCaG8MxFoOPg6yAU6TZYJY5xUpIHM7
vRUN403Mz79qateN+39uX8ujWS48ayUsRVogVJFrGDoRHORwPcZ0qIplNTCFCm6Tbz5HWPfvmz23
cES23/jWl80Z4CrDKLalJbMCq0eO1odEL33jEKBvZqyDg+UPj2VmrGlPcrs2rJH3Y0RR7Zwb4rQ6
qO/XtGZgV5PkeCkLvc+09+nKsnlfQNLlSHLAXakuZYIS9C6+lVld8d9hg+4VIbzdMXNjZSKPeTi7
pGthc4izAzo/MlIoa95bOmgALqL5NanIPKZVSDMTcttJBECCs8FPnnsFqzWL1l0yvotcEjfeK5SG
hSxf26GF1azC5MXOgQo5PhmxtR888YfJ15FbzNcR6aLW8dFNMUm49JZwu30OltS7Luf9WLqz9x0u
mXWtI/ZRGkzeFfib/RQp5AiJXzEN1SxGsE9PUSCe2FIbuDp6OIykutwnvfPhM8VNm2qG2SdQzoVb
ib7jzcytq2UnyP+7iDMSI5l+VE95Y8EhtR0TcD1YO8tCwK9qNgPs7CRUjGtGrwd8USNk/qq9JNGw
A7+wMBxGDjMmHMV0LHxSEk1rG6bZxpPpZzGgWMQY/a380MDtn3KHg5eC1gzyZja6y9RWFpnXyG6I
K87w+vlAKGThnL3l4ef/CkNymlOcsPtYhuC6wmYD6cHF8Z58VsRcIsuc23Ni5jvDchGX9cp87XxA
YUGWT8d0LNOzlGiDbFdbjIdxCKgqRHNW0xYNzZbclOBPW2ORGiZno9C653kLqwDXKDXtX4Xw4I75
N8fxBEOXNYCAzdSTbfwOfdMlkatyH2WsvkmxOtUmuB4kf+7q58PJNKd7MYuW3PjIeRTL6ys7eXOW
nzVEAkvaM34ukfgFy/SNEIwOPy7AVlQi9yMFZ+CckNUOO6/o4kuMIWsEiw/y4DGWnbHKnFq8ydHm
sCGznR6Let+MxS/iF/8oMNRbq0aRlfPhY9+Bx561XV1YpGA7yDA6qMGGYBh73ePPQ+dNh6YkxlxI
WPCGPTcPgOfm9RCTvZJHpVjrvqr2QlrWIx25XVVBnG3IZEk6/JdAjroHL6toGfU4OKfZOiWapM26
OUxtYe90G+9xOWS7spngmXkXC1PFup7wgJSJDSm1i249AjdjJt+ObbXBiQlmzZv2gCcg4xm7JsRY
ymV4aGRmEiOWjHcz2K0rMdGQKtw8/xCY39ZxlLn7zP+dI254Hgwq1aGJMoT0NX0ZDi22D1p6So14
1wwz1P1Kp3uuwXqXRSODmgWkQMIxPmRy4VfeaE8ni15j5413PacdXUfBhu4YDnvpdkfWKLExO6d/
0DDo+sw6cq0WHyqNaKxGxbedRuI+apPuzNGTxErpMpSgWcjZgj9/ZJ/7CEWcEi6mJpA1ZXI1VIRl
VMg/SeSCdrdf06UMahN11T2BLhUme5qq1Vq41QXtDslxBayPKli0Cby1mxgxaUnTH5dwHp0zWHE7
Qj3K1QSRjeZmuo4Ic9nirqO+JBhpcuN1ajl7N3CPaUvsaJTGV5l/yRSKrxngN1uUUpTw9Fp1B0+U
eXA3LyUUvKPSMlMEkNKAY800lpDHDUQKGnIWtX4M+OHOViMKME3PNHdLwaU9DdeR5qvdnkJm9Q+1
EwYPCXBI/OX9jpzfG+8VUfB59Nuu6PyIzg44MiRAq2H6a6sKqBEPJhf4XV1RDI/ZLPf1XG7ThuQR
pynfVISKy1VJu+Uwiaw1jxBCVuUvP1FAOUuDt4yJEave7yKh8JBLlw3S8M4pmakPtSeZYMEJLDtG
d8nUdWQ8Ml9wNLFS6dztmnHa2gkmpDn90KIk512UIFKkpg1QEVISeQENsW5HsgoaBNrpq7K/2Vle
H9iKyDdttn236Fq96lTWxLNHTLL7ON/7JhO+0ckf6s5VuHpEuxNSMzYIZ3c1o3q9j32XjNz0TzQt
3iy7gpBGknlZY+Zr/Qp36Ylw33UR47I3BRAmbCX2KjfDl2nbm4HeGDk+DOgOLz0JM3MRIgaYR/iH
HUE0JNaeLQWXOK6Gddd+c7wABt5+52MoL4Y/m6RFltNBxfFjCC5wL4kALB19qkxO7nBgySHrSd8A
SdwMr+NAIGfTJw8DeAoSoDhtJPLcZCBbXGlxHGaOQtbHvQ+g5jiGI/SgMaTNOkzlsRwZJ2EB2COn
xNvvSThNMs2JcYyAV+l+ug/NSB0qaC2T8KnHBoPzkuX091C3+3uXRX02Kszec+ufiLBdqyTyEEC1
aM0VMVH+OF54p9mNU9E/TMtD3o0HtxrardVND8qT+HP0EuuBB++YqvzDpwPKhSMZLkXBCaHbKuCI
eQURGyCvj9+UX8j7RnYHr0/Z4OOMaEeSotA2kNfmGbq5eWSvlxImOhi2V6tdEvfY4VVRRevJRdfW
lPHWDavqqgb40RN47p7W8ao6+BhVsdGJm7AxjRTubxvM0jPwwrOnESdN3uRtS09DtEyMPRcrMEBz
SRaeZq4H0xjxx5TRMbd2LLnWtpgqb+11w8UMq509BxYbe0a7NrDvlRWGq7SJ6O1JLJozwQyoe5nd
VR+D79T3s0kHIgdSCU6ZDCM5AtZPBglyN7YQggzI9PLpqVRTf1WZ99eb6d6kUEAQyQFQG75dK+dl
ieUDnCMLyqECBCmG4BMko7kGW4ZQkLwkTE6V9t6oR9MPuscfmLRQLBXC5fYmYrQjHYX6FULe3C/B
jAlX0ux3xYGjDgrLpsBoErfhDsb08Chqm4THokYgwqngzjALDuUsVmwsbhQVB8sEuFunMbQcH65v
3tDrIatQUwRwKflnjZH0khlo3SdmfbD9ydTxrGoNvwd104DtoZx3c2cm21rD9eZ2TzFge8B/kOpf
mXjHZCiF1UdfN+7axC95AOaQfNhvCwfnI+xTUtRdmOPN8jSZ9B/H9J1rwvr57x//fBxOkIsAqQoP
QVIkH+qXVfbha5H3H3UVnhK/Gy8/D8SjjZdo0XUaWeytMx/v+3+fMBggHCrMt4gS5NH0U/tKL1+/
EN5+a6NZM5LmGXXfB8bx6qIzjWuIietd1Pjq/PO09BC+c5EkJxyg+oW2Jg3nxIyPP591DB8euu7s
DQ52wnXmsrs0TpRuC0cY19pMA9iuQfLEL+xCXkjMF79ArGeT/PKe2cTxEIlRf1pD+pJMzDybEfLP
rECamznxS43HbgKisZrRAtxVibOJg876a7O6M+7dCm9qv/2gX7nctjTy+ot0GjhAwZxxtmb2jOcx
YCyp4fJAoF9jvK9fkU8ga6saZ4Mhv3lNPUdhfDRMFBl81kCYsgpbzh+uaTWvuc3QNKUtdvr5rPTG
N5zG1UM/pjXeDNKBEno3O6s1c8Z+cf2cGN5nP3v57zip35Fv+8+M6YIdYOH/jxe4nFOfE0982kto
zP/lKyA/q5+jPPzvBZaT+8///QwsZv9+hv/5Ff6fL/j5IaNJFf/9FpjUy2ObYsGVfdBtjbHx0JTG
QDgNI3u0zZefJz8PvqtdDqj0en6e4k1XmPSGf6+w/bZ9AllGHSBb+/jzCoGFe+9HdF+M5Sv++1fI
yBPRaA4nfAiACSziVujlvWmQX4TeFcPw+uer/bxCSrR7jJxtMtp5RROJ+BTYwZ+fT/48zGb4VlQW
U5meS7PRQX/siIGlZ0ufzOxBliuD905SYAVWFz0FeA/XyeTPO8Jxoid7HmFB/gjgYi96CtskekLT
6frwM+o4gBUZ48K1c4fjdVaO9DB6EwBF3q5ByiC89HsmZcOzv7hlzJS+o1D1cx12T3DOYPeIL0NH
r0OO8U/TXe2dvwp7zLacABf7t04HH+biKAWMAiEEWqty8k8RtGc4Oh9d7BuEtYEpQBZPl9upemyE
1PxkijAVv06+gRsxrF90VIN5RbExWe0jQV3uXR4vVOY4H46FXJJLB/yzgpbdbEbZPoDNt+qUezdF
dOJ6YUIgR9IHVPDVDotwG8QILTqoa/3crxtrvMkcT6dv689au48Mauwj42LzricAXrLLKMnAkg/q
BKdgDOJnHzSBvwuwwLQ9NkTShiCdoCEguzs/jIjzEoN2XVVyMCqc/FnMHgCfnihCFDLdgTv5kgr1
13AWUKEJ3aAcd3qmSOVkQpAKa0TQDShum9lGeDiYl46G932W+ZefZ34eIKScqE18BiZ2V/2NhUp/
aVtCDrbEvQjWRgFmgbNf3g0fo4snemh5nwX+PSrDBnUD0xouoRntpY+S5dQ2YEoGVORZiWI1bXhn
DSj1wgdZk/jNsLZS7HFjoD+TMjduJlRNIkGjx1ndejwCRv2XQnoxZG/dQX4bs3qN3PKjkpvcg63Y
Dochxy9PTxpgkBy/KQ73+ahf3NDQ69Rh7EAHsQFOBWuLfkVBUxxQABLgcWrwz1uQxeZVGJVslhBw
kI10QbyoyYmCSafskxT1a6eGegUXDPwA4VyG0d21jcWQKwNbFjRL5uhMwAFYdeIK+gsmSOosLzzQ
zAyXQJhXQzGdHbm+1jJe7P8Ys8A+AaH/zdGScDuBplr0PieGyTl09VRT2J6SPvymQIk2zUcGE5Kx
Sf8FOtBlsp8W/NrlUdq8PEg41nQz/FM01GuiDoKjS9p4McxkDBAiuYH9YW5R2Z0F87G7IRnhbZM6
qNP4gSYvc9qy9VdVz6wlJ3gxsQ3uo9AAbeNpGGeI+bM+weia0hMXebI3CUb0S6qHqJjgT0MyNWlS
x/EGjx6totoXm44D44bhCTyzEiNTgjHZbsyYMWK/pZR5ThIUzIm9HlOVYBDwmLbkwwpxFkOmRq6M
gqQ7JDq0PZyBP3v9wMh4B54bcYeZ/kbkPYehsQ7m5gVZi492IjHuXGAZY3rqpvy9S5V7w+1voN6S
nAWHGuO9pw19N5W81X02PpcG/XavN3YZDlhr8WzFA10M0hMefTvFhQYw3DcRhFWDwcGDtvxTFV6G
WalNWZCGpvPgPipMkNANFwygpptD/WAjpbm3xSJwTpvgLsRKHYTpI8JX+tURUXCByNmw+aVkl1or
aKXg64Lws9cB6KQqXrGikdQtTbGr/fLk4Zrb2CAd1sjRvuDLMAUilBCKibsdU6YXbeoDfNMc0cYu
P3UWl9FotVcD4N+qbmnPCJdcQ4+eGS63rBkFSvD0kLbTdNNTet9ZMANgX8KelCAwCu7VTcq1MLvk
O5vWfZvXEz0G6majjK+1159l6yFKwKygrKlE/VPsHM3pbHTCayPMvWsTpg0ogdE7Z16/5OIvoOg2
S6RM2+dPbdQXKzOHgWQX1l8nRzedjMByQu432OBgfAhTg0OqD80Q48vEKdYnIZ081RAEuqyPffaV
y85f98Z8ikrULDJZFD0d2m08JGkDic2LV/VsfNNgQyyWYBeUZc/0w8KKApd31i2/LsfQddZ6Vwo4
a5fO+g00dhPANgkRN5jyIuekXo+NL7aJAfjcp4fpTLzb6ZOupn7ni/FXFO9dDZ2KJRZbh03yh4b3
xNybd3/QNMqFD2bA8uzhRLiocqIj6P5qO9jRa+KztNQZHFIaGlng/CFn5Ns46Z6dLp+ZxY7bfCYA
qUwecSYurAzz3HQRq0PY3gWjO0JQ9q/0JySJ9rjPL/Rs1BEnqlrj9DW0QfJWTEfab5frwQ72LBGs
v0Sa9vg8CugCwIHqtzZrvrFJY1RjS5Uy3uSm1d41dogsvhOnVqRvIurEGlCJtc4AALAHzWtDxrd8
HD6kl7PEw22BMvJFkfk+u0C8i4NphseaSdue2Oxf0YzjMVB/o6IJVticaLYWUbOL8uoryn5POQr/
ULsBgHsYBTZC9Wls/9hZs9H9NSe9C30RDulpwlmuTcclgWI9lpagZZ4Pj7T99R5fmQSSB45gBbEI
KvIEGjrEavwoUGxdWduAXSqAW4v8eWvmyFr/PTfU/KsStHV+XmyRL3T2guD070thtSo3jdXgNFm+
1M+3m2p0HLFSjC350GgP+sjQ4few/Cg/HwoH8L20C4Es/XxHE4Y8E0Dz+vMSv0LnjErUuCOonJ+2
JS7tDoydQ+I5X8EGaXQjrpdtIzhPKReRi02GCCKc3AGBXU3q/Sl8TU5C+CQzdU0XcMy07qsJUzwu
U7S1yV0suD1j278PmVJDHSgBQhhOuPOJn7hTObBIN47dVecXj3Gh3rBbfcQejqcRFhGTToK01a/U
80+myTte5eIL6TjcPRxmKKLVGjV1ekwTUkpopz5AXV7jtvpghv8u4xHqWL8GbMUEJF2lRtExqwhB
zYwWG+a689FvGExqXiu/OjpzKF4cgbTP9bxbYG+Nrvxjo5MuKrdbl0b+XpUoT9LusZLyOVTBC/iW
JRAj/hhb6DtNBoma6LSZANgqbR6rcHrsEpBObjN8du0bIZ/00qi+bH3QREbeteailwKCeWco7xDb
Ej/R0MFmjyiYcUBEEoefl8IgKbp8s/yP36l0GxrMCDH1wCts9Z74qlViqo8YOS0dPf5uNhjoMMKU
FPQu2lOfeSE+Otwb21KCwAqq4JFm/C+rtd4CJAL4Q6NNO2Klo9v62+mbUxA3fyBoMDAoml9zhJnY
KQK6w0P03PNiuKEd2XkoJi3v1cu2XW2Mq3ZOry1k1SefCcS67S3O9wRHl6Osd32hXyo3+CKHBQ/H
ZPkbw6s2Cf6hhy5WX0KEqDHC5lMWQ7RDdxjRujOJRLMhZxqcKtz4KSoYugJ3+ZUC+aE3Sb0YBXAg
gCdPW8ebaNjhJvPhx6Erx/xWzx/VKP5gXqPINYwFThwQpLYIuUoRMJkX3IJuwrDWT5wPNIR4fLmn
S2WhY6S3FoapvxN2ffKXYVTmmg8NqR+bpTuaxCghyUb/6NmWaeRoWAm4O3NXbqYsBJQ89MC98kJg
rVbgxb2cMoUJw6p1zMvsVXoNaGXY2kaVoKUdkdIa2M4n+cDF7N/xFYy1Ptq0BTeSNUiSQ79Oh18B
4RzkZqrn3lysNlbxDGYPCt+yL2drL8PIPjWwDAHdvKVNq3COum+eVdzoCIF/ZpvadIl7dM9uVz26
bXWw8h5FUSpvNCuPRLO+FNaurdBMEq+iIJLu5jE7w9PLTr3VfmJPqK8CW3wPrvccEa+V+6q9Eg1T
PVLBpK4nrwEfFd4CCZNxeaLuPdHa3ZL34T/4bpE/IfIANbsAqSZAXL3jfBM3WN98GkKGIlenUNyL
fJfE7/diKP8GntOtp2F2ll1aPZPQZOAcMpqGirp+soiSOcYzlgYOGqEnBVA11IV2yuVnFkzoYjjI
RYA3gVykJ52sEgPpc6wq5vLk3mUcTQ5Oc1PdKLbjVLg0PsPXgcS3tEp/p6VFME+A9aPFRneHd0UR
WhKPV8fU4SoklGar08WXylgXH3NQn9lRD2Wr3ktiIjZVLLa5SytSTvomoIqcTDd7ZuyhLm4g6mcG
0mwinh/uCARwVrqunZ1qz6YiSqiZmr3EJpm350gS0NXZRXRLg7E4NjbZ8xzhdnHlm2thMcRgJWSv
QuUIjBNJU+aZ9r6Mxqe+COS2g6HGGmQvPetprZQJYkQbbO9ZjSo3xsus4uChxBBAfFQNptuOykuu
PoF4kRIy2Om+ciPrak7up9tluM6ITNxXQ/5L0ZNuQ0Q4XZaONONTucXV6HDKyJuLYoEoNetM4xhi
PxRZ+wzvn7WMfcebCtjFFJ5Q39KZN6Ly9pWajrIFnSiEJI3WfWV+SmMgVR9V76AB/nnAa7Q1+/bm
0zZaNdlYrnHxEsQzQofje61TxGOHIeRE29VmvM8nLVdeyEk0tZm3eZB+QpDYK0VnGj0yWT917Ny5
TWnB+RRwKaTiGObWbGzlYygZaCHQHmlaXgyZHa0CdT0nR1jbRNuObB0QQl/mjAalZs+4s/ye46wX
cDml4F/BRCwcukPXmQrHfo/oKuGlaJ2+KYM5gbjo6AZN7zcJb7MrwdCnjE9QAlOXpuro1eM5t5r8
4EHZQ25cPNYmEmcr5nAzWOF939TleZixcba6SAknBmdZDh7ohnqquD2cBuVseAbADFjXDgN8zfPR
Gm0P6o/JGkKIb28pCFcdrv7QTy4GhpbcG05907zJ3Hc3eD7eOmmf53i4z8Cbr3VGxEzeMgdxo/Eh
bP2XmhVoXeQifB+xKwGIjhGBtMRSwOrbWHUSvhmjcRxqwwAhEsE1gAp3P+aUcxzYuG5lae0UvDfs
UHSyY+Mtpr1M8K6TnMqw/LUMLm4jRctD1mG7ggB0CSLUV547Bhtd2Kifsom07LB9rj37GFUfGu0K
vC1mAMyRGwabg4/bMyW4mAqAt1os2FEHoXwUQx4JQ+CBfvkn0tw/heNiAsW86zzboikRyIAvEE28
IeGs26pJj+/RUNMDa+ZXDrPead5wqrf5g9j+S0tc9M4JqcnlIK/SLuDN2AABx5LjOGfB9mgiHinH
p0mMwKbJgtgEajpHxJwQV4bbrGliimsVixVqR07imTeAWXBfVRJYDwUc1BUl/qs5dGiKfO8rZtzZ
kRF4NxDJ86rl4vGYy3dphrT8xvo8Jty8Y2AYSMx9JLUa4Q/aQkcw5gtVvMVPTbBRDYOP8Y/ahDh2
dkM7/KZFcV1i3h6plE1U51G6r7v2b56i/XeJ6NwlLmMuy/WWVSO6H+KXVMOebe2I3ypeLuLCnDis
+ckut6MHbRvf7aDatWfPhMAG6o+X9GCjqumtJdPm7h5vNxyKoC7JNOvffMzFxOz63r01BsAtC0ZU
qhDivpzTZ7MYJXWZCSkopQmE3zmQvbgnNizhrOm0oM0yJtwDC3+E0GdlTICSnGK+5UIZr4VymSq2
bgk2hxNM130PxOfYrmtuYCDk6572+Tlywhdn69ByfJsXRlTbQ4Du8vTBqqt9A1F6TUVKJA49cVFN
ySsyRFqQkfvFC6n7kWuB64WOFjnOBqTDVvlMnlt0d80QnWmu0Y+xRb0T/cQcmMPWA+tY9BBS/92T
gAyiOn8w6IWszCVuHN8YxoAIO641GPmjwdgpGWfjfshAQ7nyJdF4m+ci0XeyMEHBN1/eOINHpF3k
Xqaivs1JMB8CBeYwaprHOljcjWDvchJEz53LkAqWEkznhVSYlBG1KrclMRg+UnlBXEL/t4NyfV8W
aL0Smjd1nyJiQn8JxmzYzbPQa3inAYVkeZprH6CseEuECyK8lLuSU4iiJHNtLvQceKHFN1rbQpNB
bSMum2EUuH4jrkBUKCLJqEjJApeFJqWGHm4Yh+UpjW7d2Od7M4dHBF1ozRb6nefF777xm5fGGckV
tbyzbdgw6NXRJoXmPSyZ3YisXHeNdq6kZrxMU/k4k0GxaijswrFy9mQMWBtM2t1qqLvn2gpJuiRX
9FkX5lOQj/9OK9D9CNdRhMl7WZy+JU12Cbw2Qc56FbwL0OKm5KxGk18P3g0Xrby36/ID8bl7zczk
AueIP9Q8dx8UsVBA9K3t3fmKFRqjBxJPeISw2do+sU5gTshLGYYLwMJXBx00WZrO/GrlwV1rJAvq
JbSejEp+Z33g/iqD4hv1hrzPC+ZXNAuOTWxcYiP03lfeNBFE2B2CJtQ7ewrdI+e6NYah/AbFft30
dDESEwqmvdSlvd1d7bj6drz/Rd15NMeNbFn4F6EjAWTCbGZR3tIUjUhuEKIRvPf49fNBejEtUS/U
8WI2MxuGukmpigUg8+a953yngNI7Up4WTrnvGDO5EiFMIYFbdgGoSr08kzXEUukxbtUdBda5zot1
lDPAKaICkRW+B6fM4KIxS1I2OUtwKfxLMtH5xEsXbjALXQ/IEhAMDhchk5n2YMTZDfEu9ICaKt8J
rNtM1p2ASnFA2d5D5FOFf4AY2S3jStuZFThbdhQihcb5mGhE7yG5kOtIc27c+XDSCStYx/Fgrvoo
7Y6h6NpVJ3Bg+gN5VIZ30btqPDaiYSvUz11Lu9pQ9iFxEvDWBO9sRIkiI60IranLkbFFrbXHyKB7
rNuUU88tHx+wUIQNeLHCQ91nX6Tdo7s2nVU3tVCr3REKbNNdhWmvbfUSlt33wnhyUn+bCvZAvOhy
ZZtoyFk+nBXtSMQ5fnUlfb05+R47e9wEpOik/d2kzO6kuMEvKRAxT1lwnvP0TIeoXofks6wkrhfy
ti2icS61mSYn4lmKE6aG4mSTo4yHjxopy5wUGNH8xR84JWhw5vO5z1auyxJ0Mgzj7Mf3kWDWm2lM
vngFUsmeAeCSHKvpaOvNdDQjLEhDSGonEQA9+jpbHjnv2lsLscOhK+kLSqTmK+GQ7mZk0lnlmHj4
V6xq1YGKPHU1wXGpb7KUDB04oYKTFnA4D2iTU3KAoQdKFY2w+ii1pFiD2igWQ0coQlXRRuMhUIcx
sozV5CK661uI8Chsu8P3f8aMm3o1VoO9SKehnJF222nEPujzjAxVR8zRPGsmYokYNLR6l6YKAY8k
zw002TX4JzS+9SJvS/I8u+x5nHC0lWcK6vRYBsFzlJn3bLQuFYqO2AGt4rJmR1vC/d3X8s0JjXE7
Ftl9lOoveC63degCOArFG4Bd4kEiLkR1NAK2ZT0PXwZPu8rG+DbtVLKUJsTQpOIKi8FaDxXyCpgY
rTl+425tqLpVtoTBZqWPHF92bck7tPM33+IX0Rv361i2tzHXH8dmD6hPmwPnwa7n2F1kCBsVxBUg
cfltzDVvGQbGVeSa2S7HGBGH1W0GbU/TMSJSkS/bNHmDFMscPvDW6JJqmnIBZhs8Lk0OOQIZI5cj
uNAnsGCW5rSv0luDN62qC8KA+8K8L0IHdy2ZnRCD1W0fOa8Yim+zHBQJRtFh4WbEevcwh20H2fnY
bal63lwJJrJwGcVMVlLBl2e3teHtTKV+57X9Gl4j1A5NXMsxey1UiFc6pW1E0LBP/BKdbf8mr6qr
wST6llT5cG0LCJWueV3nKHc75HYx9KuwwoxoiRn/FEl9Zxr1bdL5ByyzBBP5zlVk3bbkcyxionKo
CJihlIQm9Y6OC6Z5wWvBSmTkH9CPrMXCx43P9Z2nR8as/2ijTe8PuwIb5VpDuCTRcC3onuQrs3o0
WjJC7Bj6TDYuotq6zMqiJYr/eIvU9uiQVGmner9oROcsS9k/Ijjd6q7xOFLsraV73cVTuYvb8CFj
roA67TqIw/u6bMMVZf25Gotb0TLQgz1yCU3eWAZ2ltCM9s6XOqdjCTquS+UJDhuH4CQw1wiin4h1
AhSwnSJgJfi63pyJ0FVfu8U3vbHtel9K78GxXbWunY7MOs+6QbYUHoISiJjmk5mS0Zgv8odYjqc6
0pozfXF9O+hfgdHca6Lb5bn95ktKrbiNt0qVcmUB5MsF6CCylPamZ5QrkVLnUB7u4qT/mkQUeqzD
FGDOlR8n6F6ILFYmenbuUWJ3EQlLyeKshXeJotwgd6o05F76If35OcwmYKddWEyr8qzfhzWXgtWI
rCBmGcMxpjONoYToREogKgwWQi8z8+Uw2o/gJq9iDe7ziBKuaun3T2q4hHZzZ2GEdozkodKyc9Kr
i6Mma97lIm4U+OxJwBFUUX0NlSRomAfDkKjV225WhBqEx7r7UCD9ZtnY5LXz1KtYrGQKj8E0RLtC
7HOHRPvg6NaXspeo7AP8B+2xFeyDbu1tSN161EYaNcALwc2JvTXSQa7SG/JCnjUpnE1k1w8MLZfo
7B+TLAAF28BQHd1YZzqgRjw01atOPw8O7a1wOZwyTUEfab5pIPmo5jvyhaL+EVREzHQW+m0dVPGx
86yrgtgaD8Ow1l61M2WKczfIIs1OGRlPd1FX6Hi5CiAtzIM0Tpuajp6zbXtEOw22lKrOwHwSCowJ
nnKqEBibamZ+2oeBjL8evMP8GVNy9Qw/EdT1mrfGRc0BnKSJToRrwmLkTDfL8FAQIOY/TFMbHpFs
L2OLs6s9cFCmWU6Yhf6cRjiRFApv3MXNvXJOrdkfK2Fh29DgBVNdh0TXxBFDbs26qsrorh6Zbztw
I5G631gO8iOhU9nn+iKYR7ZBOb7SA+mv47SEx+8UhNHJZBeOWnpOanMLRuwL+/2+pzXrMmVeCICl
uf6AqfU59+O9meUxCc75LkpIdnK8ekfouNmhc5USFaGm2W+NAzhJDbdgRAmTIIbBicpvrhe8GyLb
Kk8D2OkzA/LB8k3ufSn0a7dScEDqe0hFN72mPbYVinUUGqvVYE1PYyVoqVHX86gk7+zwKORpZBkn
2JI7k3ACOA5qJyoNvx26S9s5+wjDuEXP38OVUbK39FHNs+cW+zbUzkkePfhB8urJ+oiC+LF1nUMe
n7llSMiZMO27TAKWTJw3YGIASaYRdrGkPejhsG8bskUldiVLx8fv49oLc+wSzoBJX8PL3+NhRRmi
G9zrYcZVs+KLGa/biU8ZUVmoUZdVNQ6jjrpvPgKUtDRC78xR6cUtOI53U3MtxvASjkg2Osc5TzAj
AyN+AZbxmmrVUwOxobBAghk+zipyL7rqjH+RHmmbXAsN+ZsqyFOvHDqWSIQWAy4qtxEPHRqmrHDP
WNeu6sxb6H6yJNtx51XdqRryvZyHKkG3y0xtNyegu0b9kjYvuNx2TVA9KPK3Q8P66Er1OLqBXJFU
x7mmjS62jQC3N+npe874RTHpQqI2kJudSN4HmNR3bcy+xbr2qEobAYPxoI8AEzuvIDVz3WcYv/O7
UnHWduQZ7fuLkzTHOGGaApO7gShAx/5ab589BDhTgMTODzQaP9nBkHBqmeJwvGjjK3NM9mjV6Z1m
TPOtvLwureEmnd5yPwL7UeqPJSTuJWwZhnri1GT86NxB66rwvm/iG+h77GqSNzXGRroxqcQjF1Cf
TB98GvDLsfLclYZ+dOhnGSR36NgHDKS8VdK45/kx9iP9ZHv9MUrGjU9KKDfOu5nn+7GdVbslD4Mf
qRUt7pWiSheB/OKjsocUs2lgxhGUaZ/NAPpob+DlEOQMwog741cDyskJa1GI56irj5GOfB16SpaT
2xuK8GIJG4RVffRy7tMp8i+2D5/UYjAYvNIXj9ZYnL514TnVZo5+THhTm2rPooIXWGFzIs6920tX
37XswJBT8CIUbp0T4EdAkcmIroHwqx4RAb93QXsILcmHqA23A7fcUJf7xgAk5GcX1rN+ZasAQZxv
P/t2v8WRYy5pWmarERaXFQx3SSM/dLd9yfoMDUlA+zpi2NbHLbxFcyXFdGHYLGoe6yDABWM0wVXb
pt/cDid+VS16SrYlssyTJkAFDnDl/dF4SWzza82vRsOWvGgfxOuovBu2k6VWdDtCvrcTYnHGCkRF
jTw8dWcRXQzwjf9lzpschgRSwu2SYNAcj//o3bpdvkcKA/pfQyczwbLZphSslEdyidCGfg8+lqTl
9k5m54+7s4ma0KMRBaOvbwHjr7qOHC13ytD6I3i1Pxx2Id2IrUMBrn/B6VluHnBUZ2dtLkfd+D2P
C4aAiYLncTPSgo0Uc9PQvcpT8B5IDsMNLcOV5iMVZLmYw+4rttyNFTKZd9DZkPjh7Gm4naamezEB
Gcy1kl4PDF10lEFVWy/m56FVzjeTf23WL9rE/jGWj3KEIuiL1soEjNjFsVgWlr+1pihGIuA+xdck
sjoL7KnvjVa85IiJuWl3SQALlbHr0zghdLEGnn+lfxnC+Artxrvv6tHaMHCRZjwoc3Cn5rKAU7DS
sTS/pp7d49sXu6kCNiCNEqUY8ykCLsSaHBJz5b/3jaRBqfK9OSRsAzdOXH8D8Zkgc/GZ7birHu9H
3+i0uE1M8yB5yiiEG5FidxOYv9IRWEuD83k1aPn90DFtNxwqiD4aqfi4z5w2OnaG89IQz4zmZ+UF
9ocX6HeG63+jm8ikNLsmKu5bXgUPledfYbLDWkgjvUSUth3lRJQSQdYI3xd9KtRB4PwWtT8dcpaT
ZVtjgINg399KwyDxVOb6mtFJvNJGbVwTJ8MoDIWJ7AVw+GLldK61z0uy92SXcmAvw6NKCCVEo3vd
dXwALXcffZFFHuJGq7trCM+UPO701CAd5TSU0Dx0mAmNT17eb74T7IX71OrxYarJSMnqSG3N4lvk
qWvaetXe4xBCY2zTB+IhaRlix4+OYV8CuqDsZNNNO4zHPpTrJnO/SkgmrT8c/ZCKu5X2tQJ2uDRC
tE+5/0DswTwiO6XBadRohtI7Oo0sDEk93ARTcV00/Qqj3Jd2TgfI0Rb3BlPxb5UePbaxqdZJTO9U
zpYZ9xvb9MYMWRlKk1y4KCKkFQXcV2bqr0BHuDE1cUwZtBcd6UqokvZMrc+tqzG+QGYYNx588m4B
HnwtmkoHm84q4oG+XaCso+WvWRWJMNj3M2eEAgrWwJbaarBxQ+ZG6q4rvForRTaCEXs0tsPB2fuZ
h1Ob7pIZRqfWsj4CSdfQ0dddfqFzV37LFZ7naTx3PVlzji343YHckox3plRFgWWDNZQwLdLsXRcG
7Az8I7S9xk6wSwX0W3zjXovC+uCNfrIujAzejsPcww9INyfQ/YKz767veqZ+ClCDbPU7gllWtr6f
rG5CxNc+kcypgPQAl5jCAM8yibz01pPy1OnpJm5iWFKCiSTaTvDUIes71BBoovOx0fLWxIFR1Ebd
nWrFi8kAcEkPxC2OWT5mqxittWrGg9OAGed0l7vDDerFYpvQAKSBmGx6Xo5jIYEaDRwjB+EZR2gi
krLgUeB7Xk4EDqw741yW6sGsWJUdTkjLyCDxKM6ffIvZRE8njemoOjU66Vw9lXtfykvf1xOvTZWZ
JN6ba4AUcWP7loDptnb2+dySJkm1n6atLunWYsD5arbGvRWb1wSxx7Ob6NYG/lpaoG+IQqOr6bUb
0jQ2eUcKKLKTvU+ozlbJ7NUMca8XJIii5zNdjF+taDUeVTSLNcb+XZaFENc0884fXbGcmSbC790l
kCaBw8bqt71tQmFitluxygVT1G2J1WFLkBAPKvdMlbqhL/FiYimxyunYJNZJt2F8R4riaRDNx4BE
eYKVXhHsa+kBYOw8uOoKktNr5zynVRZt465bvyRyZDr5EH/1njWMwfve6LWd5jk2xA4baegT+W/k
aFI+mo8kejxNoT5tO8j+29LhCCdfCQFkawCWvSA+AqXHneubDxn9XRLppxfbSPaG0CF2emH9HCvK
XNMlHqZrrXDt1Fm85QNFhiWqZ18zs21qxR5mXX7W9v39OETGvVPH1glZ8Ty8M62nsljoGXFlyNLQ
Okwa4ap++ZyEh7C3/TW/xlPSlfKqCPKremzbF2OYwfV9ax4sk78L6DA4Kl+8REjjQV4Z1aEfSmiz
uXRPDsqQPTfpJaibTVDxizWtEd46ufXuOrCWMrkp04cMBG7gk2PUVsSEJp49j8vJcykPg9l8mZwC
1ElJeogvoenFBd5gN9jCDGDdHAzmvkWljqUdwsSSs1CiS+8aI3Q3QV2YK1XFuyq6yRzDWgVEOZGC
YK0EctTRyK9ILulnwBALFlJZNfRbcPn6Okl9En7RpfnKwynqg5HGp19X49arOA4XuXk3CWISsKyW
4FUde9MK62K5yYUYj2OfNDt0FdlGRvIV+VO9CiKCh1gisKa30O45hN2aNc1yOd9C+bVTeGBMB/xB
2gCzPNWzNc6hS2cZzIhREUCCgtkOPpnKL37BSJqyH4bsSfLeqFl4DF8QQd10T/F0yYIKwZoSq0zd
AUq5FSE/wNTSW3oaEfZ5fQ4LQUwngCrLg1xqDa80y9NVMIhryz+nNe2JjtIgoUi3hRVuTNqNeh3l
a7ftOKPCp142FYkmpHFXyXRXEYo+dRGFIYtfqrOnd/Z+asijn6KHRs/eVGnt3YizSCrcfh1PKxc+
Pynv12UaXGwquWPgXbzOTndG4e+MtLo2E+tx6FBahINu48BjSarzndbwbzCo7oi8p7Uo+oPqeIqr
Xq6GWmMBn+px9qUx1YfK1jgVIdae9hD6urFUJlIHSzcQ3T57Q+Ftqix5cQExg1Lwl3bBEUyI8hAK
yIZ0Y9rlLvU5tqYM9bFpknOLvLZu6NlMRsqOS5Z0HbfID5jSrCtp7h1BLzVNzdsIsyyGePwnQdlz
f8TmQwOCcRHrJDjKKLpC1WYc9FQ8IUG31iET03HZNjggqxBSfWalT6nKXGJsGjrHWUlUI+urSXo4
Lw1Br9Os8pDCHuDJIVyTJco8jI2WURwBzy4i1wD+QiitAOF917s1vh3ErZrxEg3VGbTO5KNNeGh7
M/hm2f5XTkXxEwNsuYTpg6f+6EXB21gUL+BMMgQpuAhFkyQ7S6cDkSFTG0IUGmD5VxZ0Iayy2ocK
5kBxrbwgxU9YLomX7YnZHtGukAKaQ0WGE/EgoLliQfwQ1AFkkjfQJUJoA8l4U6Xu01S132i4YkjV
7PqAgIYDHJOqkYQ4iKCD4y6TwGgO379YHOPc5JgMT9DGymPO+iFT1I+zuIJhYFyssRpBUAY+QBBT
vgL5RQ2om/Vh1Fq+lH5z+P6ff38BGPteYdlY//2/xPxj33+WIfCurg2B8yBTCGB7dfz+JxSx8S4w
OLSkWQwOpPeDNfPDN9q+E5ndTZ1STNvjwS+b6QBBaTqAQv/CtYk23/8rnADZAE2h1ByAFETGrTvi
kDGZMW2ckhq5jZR3brtxTwQb+XPxhGA1lDehlzAICCNmrmH3HhjHvhl41i0CSBNAEHZLAF19GZrO
xxiq8zDG466T7RO6XEgwH1SI3q4xvHgTSvIGkW3g4Kw44uTWV6JVcZsSu43Cm2It8r4whkHwVubu
lih42m8RwjhOJMpW7n6gLmIB6Q7CDTivhVW08c2IRcE3JcrVs0g7+wHY6TpC+/BCUBl/wmG+z1qn
/SLwjrDXIDhANDCH40ndWtcpTNGqy2ii2cWVFrnaXU3D5jTOamEvjYOXiC2ZLnM/3jgZgc5jhM9D
U1is3GoMXjzTi5c2MjzLgmCAtXtd8I/tJU1Zmqb23rWHnSaQCJd+8gHTD/pjXILu1gAt1XTXS4mB
K/bo8OW6+QTMfdwbWfeeK3zA1Rw7mJRVsm6NYW23gqipGJAsEaXWVS9pu7Zhb7x4CSo8P/LbG0IM
CIjuSTcUGlgP+BjAt+dDc2w5yS3dyO6cjuyS3/+aZgbvdmYisRoLZ6GsMV+jPdN/fLOxiqcuyPHH
uBbsrxA+p1UYxVUytXADvtI/QoiZgE4FCrW1A7wO9RRQIaP57OJEbAIyYEnhSqFUus1GBm25MYz6
LilOscvYAEe8BBfbXUfGEHyxeklJGsdyQRIr3kQvwpdte9cqdXy8PP0qmvGaYQUrrgHOQUwR/Taf
LWYYwp4mgPqwa/O65ZFAbkLvxT51KE2OVghHRvacOUXTfg1okQd1HgBLFOuEqgHp1NxGxVzoMfW0
o6I7fv/T31+MvH3A70HIaKGIo526k1DqEIhqHfXmsXToHxd8piez0q7JBWpWAj0GhkHbZOIZVOts
RHoonY/UI36gmSzWF8Yyk5yHOYYXopxklQhtUK8cNlacYzEE9yFlt4ljA98FSb88MgMBCQZI+sgp
rvsovxuD7j02WOj1lnbwFNB4ICrTyZ2V5zGT8DnBsDhTWjcoVnr9ZE1pd2COD7wq6xCVC33H8spC
NaMKy669Z+OEiQo2JfR9DzlreXCMbuSqWuKLIiaKwCVkbA5CzgOlWEXGUu0yKCn6g+n68BpgKgDW
d7xzTgTnok3Di3DJxyJSzgnzd3apVRwO7c4sXf2urwd5GJXdLEjT3QjUb3vRJuXe174w2Ngq17gJ
YquidAXc53MgR2y9xuDZrmXrvpUpnZ2J0Qg3FLhMAe5lmq0ceNcWc86cil6E6b4TH+4Q6nBw2uDs
aIZ90AnXQhyjPiqvuq7Ddmv5+OE6KmSn1ReEoBERMYRqjyETdRhpWsD976PMHs5WP40PU063JTJX
htXf+eGQbKuWhnBCOy1LyPFD/SW2aTi8hN7kHWm3lDs3RpI19uqQBn4Lyh2JRzeyktfMLg2rOOph
uOwVjOu0XcfluK48exMG6jkPxHOfIJyL0PjltecRwREJnC18gXgjoXS0DvnybDrEdoweYUg8+CvJ
mONgwjpYCG2KN51d3kwlC7PW4uNCdZMtAVl35MTHDENTbFtmOG4CRZ4KdtI3u+CmozUHPOL8n5Pk
/zeM+J8R8f+1/chnEHv9GTf/fxAkbwjnTyT5u4/xLfhIko/6Z5b897/0AyavrL8MyO/AODkgWJbQ
gbn/gMlLviM4QTqWArYEM+ZvmLxm/mXTLEDX6NgkrCoSOf+HJq/p4i/DUrbrKkDz4OiF8Z/g5O1f
WPIE+DlKMEYziGWzoeaa8/d/YslHVTjR3aKyRSboLmtHvirF4BeVKBOb0oA4UZk/Qgl+sPb/RbT/
mWA//8o/8et/vKY0LVNKA9m64Rq/vqZX6RoSZMdjiPFVNtj7hLPs4zjc66LXbkqvZfMXztpMOMQV
nAj6zOwg0c80qDp/p6XIxEP0LKqpd/XTxfs3bw1I/6d3ZpuC6gNYrQPkf4b4//xpjCEsmJokPmg/
CJMpqU1oJ84jFcS0+fMrcQE/vxKvwcDaUkLh4yFj4OdXskFHMWsiAwhiYXWED/fNRflIe4ul4H6q
wVNUIvqH38797TVdYghAe+mCwaxtk5Hw82uSYkQ0ZmD6S7M1p72M9mEVa/eDw+A5ZrCx4CjswiQn
OtdY/fm31X//dV2JSZ9cBS65RazCry9NHIdowxBjgZnELTQYq8JP6p4sk6Zq2KB79n3/Jac5decP
7trsIx0vXXnx3ZSUTZtiWCTtrkewth8rOjFeNNxlE6OMf3ib86f+d7LCfGcCc3SkCULMcnRdfXoa
2rIpqhJKEgRWBlEqDI5EbjmrjPx68gVVvYgaeYWHYlnmtFtNl6a6X9b/8GG5v9+FrmUo7gs62zz9
n69ThhQ+SnoAFIPr0X+2NWCFBamLQEdcQjqVh7bbN8xXiUbgOMJFVYqOVeT65IjnxaWdfOvAzbWK
EeoezEHtDTeI9jFp14Q5rKzJvRRkQDHnDLOVGlW294aDRSDSPYdx4skxW9GPiO5028m2ounf60xW
t5zlDQTiIfO8suj3shM3WmxFe2OgdWh2tEbDcg+3GnIRpR6BgQ1SXe8SJbnaEHjzweQtXTutRrJD
xBjBY6bYjgxJLaBDhG3oF9LL3h1WnHKksjI7kS00ryDyiyD6Bc/IbSn1p8hE7WRFKWU+00/bZKon
61VZxRFWtITdtGDw7Pj+LteC+2TEW9PmJDoMxtFLCdUthPgmEi6oK2yCJZpm04e0MT3jqBoICr3F
qFdnRVzL0ngV0Qg9twaPqJmtoidRUhn7/DL1lNMoK/1t4LNA5UhV8qkd/uFZVfMT8elWJCuERd6G
9GpL69MCMaAfMSqLWzFIzXprgmRdSiM5+QTt6h2CG302cQzTDK6Lit1oZqsau14cT8g0u+we+jAu
NuhBy8lVrzrqbOGnIPsh7aeoC7Iyl9wOrr6yPXIGsRDfJRicx+7KRIVDBxl2KQL7+JClxNnqXHpL
IcRyPI9KhJA0aO/pNWNBOuzhBc0P+bCYO9d6MIYbCEikJCn1Bd4vF1gGtzEBmevGNd+lQdFJiDqG
s+5scVjc/fkB/jcrnGU7tmXqpuHwmX1a4ZSXY7tONCTVFjJMvXoO88lY2Qa53tN83f0Vp6R4U4ZM
kv78yvq/e2gdgYlh3pYd4XzaOgqA9p3yeWlVFS1gePlQWljCEB+M2JgaQLGD+NIUbnddepBbrMo/
eIG8tkvig51IJ3rRGO5DRXPxz2/s36y8821ks/Syrdly/v5PG3w9kSJjI4uF2EZr8K60QYlhyKiZ
kmfjfpzgMNz++RV/LynmokQXOusoH4X+aXvXbVFEmsewmXoeLSo+M/K7j7ZrLL2yQnsua+/w51e0
Pn/4hjBhCjvC5ZqzpX5+yaGvhia06QCRlc50SaUGsMHbYkjUUx+mXPfZ6Q2D7qjatrkBZfQ+0Fc8
lBqDnaDCj2mr3cQxxI8eDY2hqlUm1iqyYskSnONyl5277nBH2KIjBTQGxkVkNbwLPIMJ0SG5E/XH
Dqh8EwpElD7iLMfWrthd5aaKyJ52sUeWHW6o3Mc92Ooq30Z53Z6DPiau0UW564L8PtNwx4SoenwD
BK4dazTWbSMBZsr4jok5YAwdY9eiK+HMZ1ZIyEGhb+0ePVQDEHJrebbcT2Z1JBMZ/hnzTd/i4FmB
jFjDkm3XYqYFh/kArVRu/3wJftvhDcEGTzlrSuXoOH4/7fAiMKfCHAkfrZwx3KIOHTZdV6AvIsiE
YwxsnlCHQjqO93EKmCsam2Cthv33x7JI4UrYquJ+CZK7VHX1Koe8Be3NW//5bX6v4H5eVnmbxKgI
KiDJIq+MT49pUjM6AkhsL8I0SDajHtW3be0C7ugTFA3mgCfNiQjl8xMgz+N0ln4v0XMX0drKC9BT
qtsz9O1ebWi87WhvdBqQdy44E/CfxYE+3DnzEZHpeOdPREfNHhxFjrhpMc4bvWOoTnVPM7/SC/e6
MtB7OpZ5A3aILGQzq5esBtcj8c51BmZXr5xtNoDgCKpj3Cq574VVrqZxPMdimvZ8VmpFhKT2DyuG
/nkVNQi94iMgdAxdyLyQ/rpkhL6lOo8zC/Yc4a9aidl8IJBAa41tr/SM+4ysy66ZVqR+y41TRyjn
6DxsZcBerpRdrjPffkAEhmyts1saS2AFtM4PEWDS3PvzFf1t4TV0BePPlIg6HTmfp359t4mPlaeu
ekLDifppEmRP0Rh+pQpozwSvIgpxB9RezYS7R7Wv4OW0dTwWxqJtMOn0Bo0vJ7TeNNgy//DOPh9z
eGPULaxraC0tipFP62BtTg1IJ5fEQ6J5eng8Cw1O06o2I0YQlCZ//hw+r7rzq5EwJm3bcQyOmp/q
hZ43ENgx44i2jaKlEAUJdGBPoyB6G/voyqpl9k+P/O8vyYtxeDFghxrUqp8eecrfVJodjU1leOMZ
rPGiruuzFk7fPI+SHgq/hsWt3uRRbaD2gpFttpSaZPO6O0UAbBRYVwgTiZOxAU3KmAHBnz8T47c7
Wbc5KH/fEgRn78+nLET+EwlFeJT9Hq0NP/mO9WNY2ZzKDuNj28y5golFsFB3g6AGUobFAIKFnM5d
O8rbtOcAGnD6wM2ePCfilVoc7Zdf2ktGPcYmnc/MxE7bB4tJyFI1JrLS2jpMvQXDeqKAJxBvI7Th
5s+/1/c65pdVTHccugm2ySllLg/nW++nTT2GBNIwFfUZdpLWhE7VuwuS6iEZIQ0YaMy2eBNqLB1w
T7Ku8jFiWcUu6Vfa5Mw3PrOKP7+h3251llWhLGlxqtcx4396BkWocqeKUY4qqzoZKa77mqE9NiWm
Srrpnv78ar9fVsNUjBeoG1jMdV7011+fe7qPSSUtlsgSYSb5sALK1kSUqqN1G1WD6zG2Zzz5LTyl
8KGY3QmBV6Kpw8ES1LZYMejBZdVPFwuD1KKoc7EucWoh+5yqg0fS0owTvTUsJApamjEYbzQ6m85c
hDvdYxCqiVD46BgS7/gPH+VvD5UxF5AKIIbNY+V8bkHEcZWJLgQ5JUoM5rKL9imj76xILXYm19k2
86npz5/n9wX9l9vJUFKSQU/lTOHKG/j180wlGil8x+GSgXfF3BL3vDcBEk4Y3lOv4W0Ttk78BiZZ
HlLYFKOqTgWpuVAUEMNZJjwA07OCXY06DRPjsbW7essQ/yBysjbKrMs2FejGjYYVOyBGOBis9NaL
ynGVxVW69jL411ljL+TUcTgrzYF14VmXRXdqZPfajVVxmcwQ3VRG5IyVfHAUKbSkORvSYILqdxxm
ybVeYbHF1ywCD3oGyigOov1aywGn5OT6CBeIdTjhUWjCnLycJgjOozBvQ19V2zC3U3yJGdPZtttF
Tf8U2JhvwhGOFYaZ9LZyVLrLah8MlRcxY2jFsC6BsyPnztUJXA7Y2aaptjTTdlzAYJPFSO6wsANB
I8+bEZhHwwlQaviAxsQFGgdHgCS0kIhUm+QGo18j+gjARKbqHy6vmvfrXy+vza7rWi6tPvpanx8X
m1NHodsz7S4QI7MSD2ueVhHU4qAtRsB406XG3kyDiYgIB6B65V8LZQDnvZnQ8TNXnyHGlZFcNSfN
DtMl2vHpgtBo7yieA2LhL1mtJVCkx55o8oCE15iUZ0BVaA+9+oCK7aoxZHEMMpKemj5dZyqPD3W9
08moZsoOzDvD8oCaBJclSBB/6RFiJROGJ9J5NUozvw6pckovrg8G6iMyjMvkkrfTJZVjuijFW62S
CEOKFt50ZIzDrHgaXM3/8Tn+K6305scn9ik99dN//q9iUv+/tsAddlVCZ3/0d3/LUt0GX7OvPze/
5x//0fvWaXCzgLmubZqm+lGT/Oh90+CmwUUzcr4plTMvdH8nqep/zcUSf8uhZ8j3qGRqyCckqcq/
5kYI32KtMjhj/GdJqgZb5i9PhqJRAJXd4a3oOvp8+3MFUyN6kZ32lcCh6l7o/qH0XIeJo59tg1Jn
yJOO56h1yCi12mEbENmqjQyuEXLoxuhtS7MgzqJ0sF+ncq8bmXtKnGKrVSnIPRUN/03SeTXHqaxR
9BdRRW54nRkmjzTKsl4oyfYhh25o0q+/C98X1bHLpSMN0Hxh77X3oqT6ax2zuDZBTxJL0DyEHfQ3
YrnsZL5nVrO6zrLuOqT2Hki9fdBBePPbeX4gh4cEtHgEtz0yAlddj08zNtuDVQyHFsjvUtT1XWBB
rIpAXnV+LO0Cw9E6GWIJFpWuxcMCZCzrfv/7yWyGq0+jS850YLMtBOGSXTKGYtuW8JVm6kDm1TWZ
20zgBomthawbextOsb9T6Wzc5qy8OXNSnGVddyfMKD8IhXHQKtzRcRN0f5rJmfZEoCA9I+/m2IRL
tl/sggmIrIu9WH+dWbTDaVxDcxKq2UOxMtK0BhyU8S8yv/vFZA15XSJ8/Bd4sy5s/g3+2XzoFGmI
aBjx5rF2lxbksyU3h5e+cXpWlwPxkWhYkRxUD2s7P+XqBQ0aTDaW+zgHYIEzD1gs8kKr8jIRS3vJ
+/KX4wsiEz2YBLHnXZI1ISmcF152s99HCx/VVfXMenXePuilLj7rZHhyMHQMTVo9GrGVbCs85MAW
yXjVOVPTpImExcYTHf8T6FKodYYb7nFMhScvU+9GS/zfJOv47Cpi1PjEfqWZeugL2Fvj4LBBRtxl
10744EM8gUQCSsdsNcrQOckeO3xKj6VTES9UrN5Km8pvzIhrGu3gQqqWv3cseMvrjdJicnpXHbpi
zPYh1ytMQBUmpNIIZgUp6OdtQfHzanGY+0usI6vBFTfV6XRrW2qcuTOHvS8y62xM1Zvh5OHBCBXw
gZmo+H9fypSCiQL+HGeK1LwyQ6JcDy9szduz0eEITxvj0bQW42yK0nvkf34Zq5oSakxRYur6lZ8B
tSlQhmsvw4elGGZI1xp1K0O9HWZllqhZrBA+BR//JrYo0bs/a1K5jfshXewnb0E7BxGAXrh4QzjW
ffrYtxPcCLU96Vs1lu2JWD20U8k43BziC9N5+nZlq28+OMRtV5ruMXyspuaPUWMo/Pfo1zY4kR53
NfJGmoCwA8dkSe8OXmE+xRg3sOZk9c1sgaP0OQI9nB//Pg+n9f2rRvApyBDS24spsF4Lp+8u+Bic
3ZItNBerkiFuq/SUBgxH1j+NhbFsBnrbneUD6E3b9kQlpq7kX6prY7Az5zlGbLtk7JeTCXk2ClNv
35nNm4v5XW5c8zw4NV5TNJmbJsat20ICWi9kaSA1avlEXauMn7xKvQdly+Ahm+WrMiWiyrY6ICsF
oN1YcMoGlGSZG8oNCfUYI5aBFJNqVij81WQ/YjH9ZNKH+pvwrYsDpxuJpc5vRqV+i7GYwUyNRVQE
cfIeAxUiFldZ2wF2xaWaOrUWjNOOjRRbCjex34ghSj892ZS30C2uQeAuj2adeeBjzPxQx21xcWe/
JdzYOWHOfyLEbSZ1I/yrqNuGAp4CedV/YC2ehCFmQL7FLaQ2JhsYStXYmRIbMUjZsWPExP0Je5Ju
ZCcZsGCl6+Whs7TiM+yQUGev5VD8Dn2HoTDBNjhKd0M/vDoL39uRNUgxl0+w9sh+JmSU6jBFwdH7
T7Lz54vB3G8TdOZ0zjwfrqiskkg6eNLLFsFX2Y1/w0lAnKvqnw22IEaAva7vTI3OMRGK8AKc5lx6
TMTnxZ+osGB7gWfaBZk7HWTR/zUl3r+FCieRq8tEM8fA/cYUvkF6Gw7FT5sVjOKN8jsl2AXxg0Z2
UfvnTgr3Xk36RDzBBerqKcgv0pSky44YDdvZt6AyQDL0ZLhpk6k6gFiwNkySlk23Lgf+4exShq0g
rSOPJS6Zw30BWAuiR8Wph/cmiNhf7hA2g/sQUx9lbwMzNE8WUW3s6jr9T7gMp/CfHUjfAoQeQ5vl
9txMI5pR2SRPuXcMBGaszsG73OR8CWqfDAETvQTNbA0CDrXzuN76ZLf6CLim5g1R7kdJrsrKEZq3
DuRRXGwI+jWhoKo7owP0jp2T3LHrWwIfjicgzvWoHb0KhxfKlYtS86vRElBbVQ12Z1U8W2n32Q/L
SEtIDW+HBizeioL9s2Y5onv9bIDam7vlpayWZ9f2n8NpYs1WxkTvVMz45WEEhHCw+uDmteVPMKO2
I405wCiQ1aznUmYfdlVTvfLCN9svUmfPZGB9EvaGbUEyK2Z02uxdSaytt9KYJX6SjcjdLw3P3sBs
wSNnkLA3HKpRNLAJkNg1Vrd1eshiAp1ebaHEgyzdHzRRPbMgympxcrTNJfMfxWxzzNWXS8LNpkzq
b8dRxM2lRrZdgNNt+lSbUecXWVSLLo9Sd4KJUgX7pUwfuQA/oLxYFYzTc9cX8RX95svUcGMwEEoP
mY2VtsTaERlrHS7CvdsYRAKA28DRH8P4mLi2fVvtbEuu0dyQ9AtS+UDl4XFmX7EHA9WfLKTXG+UF
w4399L4hJPusjNY7D8TIaguwugbMeQ5KusXcL6eNK2jZp6Kzj+CDvtEtNHsdj/8Fk8nci2TLCOsc
n6C5OhZldwWF2u8C1SZRexFjsCCKLH/Tr/mcysrhp9oyn6NjRJ4c0YHsNHjYrmWjJRJoOIpbBwND
8SyRLm+yrP1mxvvOKeJsJ5VckrR5MgRpu2NwsP+apsYDlSwOaRzFlxg9/jQE54ykMFKXeV35PGJm
zHuKEJMAHeGy9Y3g99SOb+QGggslihq4GhZ9U6fnYZzZFTB22cXdog4Vo1dUGiqayHsxYSYncxIl
fhgSTWOB35mXu2znA+gb3HQ6mVl6ZPu5sv0zqkBzE4jaOwAsas8zIY4kznCz+zX2BuZ1q/F5E3fx
zRUYBs16+Z6t/hV55JsIINdVcwHuo+Oy47AA/kGiqgO4MRcgd41yItV1KKLAcX6HMbq9NhteE4sa
D8sNymn549uNFxW4FonpIOMRglQ9El4sqtA4or76LHnoAzu2sdiob+nk29oYLXJIIYCYGYrH1ClA
UcGZfIBxEN5mdSc9tbxxMuzk2NH6z1NyKJiPTAhdrl4Tn0XTPRNQ554IuHjDRvNHWp0Hyy05DpZv
4fUTgqvb4hHiHViOy38eLfvRM1FOG8q5E/GgtyEAeoyZB3dK7SeTlWdvDB8TUlDDH1/HpvwYLfwy
YwvJqcgpNfDk8xHmGMCIyONQfgItfyLLhe/kpayQA8Yp+XRJm55qWK0R7UCaMBZnF2TW7g4rM09V
7pu7cdWYDcSoxKpmma7KLEp5pMXLUOD61oVX4d3LCFBGaze77pOu1mtGKMewWknNxSX7pl/uI4Hs
LSGDgZFKzm9seKrlUZYSZxXAtlfHSk+2BzGXuLkJwSTsMPdKcNzn7NI5Wx6HunRnc8caJAHNJ8O0
veqOrS1InAOhPO9GTxq6SPrIQMa0AZ2PfdeK2S2CSh5q4nuGmcAzxt6PWZJ/E5qE2549fT8Ou9J1
B5iVnTx3JaaQQpLi/OzAWsX7u7xkI8NhLSfKpPaXiIlpfezAum/UCAUw0XgOivemSbBYjP7jqKFJ
L8WfsGEUK8r0e2pBdfQ9AlOh4d3VE05EdvpfI+0Kl2vZ1P1ivQeuoa5EXp7mRvxaquq75yWyBX8U
R4KUFDyTPc2Pso8Z4Ganru1TUULolUGwdZUet66Eku0FGUFRlfxMeV3IMP8ZerYPO4d0EviA55g5
f2g+2vH6AhQjYBDFBcwa5xUCewQKCpozWMwUM/rcUMvJUVxL2ilzmSaaKCJt6s76MUxqWB0TFA/z
iUphuPhzcA+NJwrBdcoi3qVTfGTc+QySWk7akT3DWuqPVXvh8Vii3AmuTlic/BjsYjPMz8KV/qZo
6xcxuVjZXeuwpGO0zESS14rgn6X6spT9gp/1RZ89i4kVHegSlu+UsltUN/me4AJCaXDSW2o4uN5y
syogS92V6WAfjbPzpxzTc+uDFw3n5G7U6jslhm+nVlhKOfLeglhTbA30VtccDMNiGSki9DBmZeyg
ER+mvVqyb1DPoKjtWzy0yyHnRZHxeiytZd8770Bn8KpAEhptyjqjzNwHSkh09N672RcyGg2LzGiW
V9lL7hO6jdtoqFuyvKXxoC2XxKdkkNusmNTVg2zWuSZGgEQcEZryYoA0FPkJG5vQYIoFq0fCU981
ksjJjojQvrzXqR5fdGl+s+7HmAXvLrTm8kiKKXgOBswE4fzXsB/fi4A+ns9QU8RsiFTAo51x1AvT
wzOilms/jI+t8Kg/i/yADcM5ULnF21xa60vkszV74POpeSDg7IoCfd72VYYcVHRHe0KoNrfiT0FY
DUJhjMS2X7yZvvs54CJsVHGrbbj68xwctMJUwa8fVmSAOsa49WDbYHp8bIquJeFSNFwZks8hJI7Y
5PP46iOG115Dxe97Hy5mjUwBmwXNZBOvga2fmHIHI7eJJ38z9tTc8WBS9xg8u0i/MTBZ8d42+jOz
bBuYNa4JWe8rTDuYU0q1B238llnjq61DajERbAsRMkKN17eDAuBQU4MIn9p9VuMfdo3gdKE316W+
68b5yS3Wsx6uHtmZL2ngvfC5nntSkaNCyyTq5LJap8Gj2+J3WDmfnun/kJhJS9IndzR+zbZcHL5l
fRhccrQbUiEoTf0XK/a5w7L87rg8iIPnvs0DjEDz7Ni07mzvvuJi+ELQd28TZ9yNhv5Ks2Y32dbd
jJV3ZPPmaEqBKh6e0jj+GezJg4aL2cqVvL3Nub8nKvmgBzuaZvI2mPG88YL+ay7Ss60XcF6xeehH
903VpC8sXXqvinJvSZiHTTfSfcbFLpli1omV+ROWobi5xhUnYhkNTKh2BL1fSMMDQxH+zobpbmW8
w1Lbe6kz+TupKuopO35r+vqXVzmPS/FLLMFnYs0YjJPhb96T5cFhtATqUTS8gnHsYUitzC83A47t
ECcwv6TaAA3bp+8Wmz0eaJgEyfyK7iXYyNo5OoDDNsmwfOZ2+pEhW9vFQYJkvcEvzIhYj/MfEET3
vLdfXDeBtzPtx6E6zXgeTYAqSlnZ1gqoyVIT97QV88iEb44F6xatlREJwjBBvPK0kW/2YNVPOAzv
TT9jSINZe9Jtcq2TJL+a48/kUGulyJUKoFdzvvxItZZKFo9nymAhAPiU+/m+lPUN4ubArcdYrmWJ
4PsJxFZ3dT3KLvI8ig9EJ/GunjhP3LgxQEJ5kYWpCSgIsvhj4Rcf2jdfrAk24+BCl/F8e++ZhL7I
mXs6lT+24V7mYn4uZ2/nNuoA7+Z5pO1HQqJLbFxkr6/va9fs/hhd1+yTRexNp3F2/pQxXpyTipQ1
vEKMRR8LXqhViQmVEArtkutS323ytU6NoT+A+amtWwYiSszsaqxzGGtqNkHejFvt693s07cwU4Dc
NYybwd7JYtjNoFv5mGooKKhbytk+Jxg0SH6pn1qmnKkD6lKH2e8E8n4sYBEvon2rZ4R4zcgIrLOf
yxGXdQhQb8i0cyQ1Zx/jnslIIdhQYz86IxWN6Tgd2vUGpM5k7zIn9zbOU/2BYv8K1GHYrhk5Grh4
nqiI6ceTWbn39dHAR9NGMaeBYfSfVJAI8o1dEXgHbLEEjYwk61rzlwmaRy1KbrqWjgrL80eQYnqk
Z3t0ucmwKMBQ5C64CpF+9A7R5oNb7CylnU0+uNdazPghS6JURkFMp97VUoI66uWR760ZbTAvm3EG
mm/QG1d0l/PHqAxAxoATkGfwrBrsvNOoIzyvHKzHFmeml6tDky7MaIii5f8NHDoOflVjuzGs4GXJ
5U9jJmR+WIhA3J7R1fTaajZAwQgGuq2r36o1j43tfpoNKWf4y09m7UWNw64Iy4eVhu/YGj6XkY31
pJbpgNqoj2JdTJGP4X9T3AjGzUj6an/cpnvLOFlwjl3/ZQl3C+f1YjFcLuc+wMXVPoKMWSueXD4j
Cf9y4wkH+8RMbsm9KLUdivCGanc9lWuMIkYYEtercuNQpdNJevEr2l4JEYVKruE7Drmjd7Yx/SDb
zZDP2n+NmbNkMepPKzfEDvIsieAlSPsCyRL7WU3FiQ1C9s1byAvT9fbl2L4MgGp2Rh+SJje9mChg
wJECriK43ObKZ2CbYyI6oR0Bj5/O1WR9dqH9NrM5BU/nfTI5/qjN6W8juJuJI9+5mGqNhfs0nwBz
Fm9Lh96apS5LQwLCKHTb56Y0nH3hy8eU93xMCoJO5bOojfoB+7jIkkM9xJcSBW5UUxKD9a83M+M8
nLfWSC81lHtMhCsL3Ch4JdNkBQDRgJSk+0XE2Mt5RTd3mA7vDvo5eF8Cf/l4HephxkcMpmRU7jle
vxDzhcK1zkE7yZWKwklumcOuMckwzXxSxswYW0gXZOeeuohR5RT1ehR7bzAOYm7mHfkIOeOV9F2h
sTqXgLmSjIPVFRJDLPbgbOTNh3bF3a80VQV+oya8OQ7yJ1FpZ6W4XuaEuVRo+J+ZE2A3d9WfrK33
PeySs6W6l8DxCfMZZLPxtavxxhE57sw5epAM3m2Rolp15MZhHUBFxblbTFRJsqJ/m1ccdMr81+Jw
LbH8jGnfIrWAIN5OlxkDi9NcPWJLmyb4Zlb+AnVz03q0T6r74/Vo6IyEX9GzaOCTVN1rfzhrAeRG
FWuM8PKABwyA2wwvugIUOYhRsdBwPp1AvYzuNilQQMwjh/MkyLkuxxMy1zc34GbrvHsofCi9EN6T
6rtrFuMANY8kD5zhREpSPGKxQVFDt0f5SZdrvadK/zImXH5S2Ycwja+pLB+srhRXSXrqrWf5TIo0
KcOM6iJSutDDIokruwCONADHmBg33K6o5o1NokhdtvYu77V9mkPVJYnzt5BqAY7wj31JzwqAIyLj
vdqXpE4sbliRCUYvYcHF3JHVR0/pkf2HqxGrJb64nYIss3Va68tKOTxc5GiimO59SWheZaOBIqbi
IJVkVKabNfOv+Uqb2TqkWfIuxX8uMT47NigNwVGMhL0+HS+ICV9gY/x29FxdyFXC8tjiN6sM75DE
84M2gqNb2jW+jqgp27M5YWgmz/fiBhzFQbectMV4GxkHbX0jIrbMp8zugHSkzNAcZriMbunhItTC
X0UZvBIlG4F/59zppi8bRp5pciSXpKk2aA0C576gj6bQGR6Rn3dG++GHyxbJZxKFsncw+adrZ0Cq
b5qWVC9Jtye9dQ3a5gO0Wggs9Tm31HQu7aNrACvlTP1IRsY4DcQ0MpbcAzFk2crmIMdtKuqDo1u4
K/nZLggJ70b7bCIkACTzl0KrRohGtDiW6wp53WYhV2nrO+XjpHwTC4Pz2yIBeOPAzomLERFBTuIf
lPbgWEMeHxpGOSXR7VEG0WRDN5ccLf8XAl99mIblLFhyXHRX/9UjU/+Z5oFXcqN2SzfOp1pRfJH3
8R+7vnMAN+rU0oGAnSXVoRSvs5N4J20aJ8Ptr7ZXDVEmqJWqOn6Dltvvganos6a9PYMexHXT5v+F
/MwbbKZXE07RAf+D7MuUAi0lrWF5ytDCol7OhuSvbY4EfhU1Mtl2kFcDBSHHUf2FLxZgUqHdrWCr
tw0svQIUxO9uHDwCYIjBQJD8gVmlATjm3ZSLSZ05PIQT0T3W8/w+J/O3NW0dfJ+bxDFhpeX6p2tg
scoyBCOB1L3ruz8zCPCNg4znwL/ZTa5Id4M31juFGuieuy6ZBwm5kUNa7Ms8RTM756e0bD8q7pKN
9Dz+OdnzyPL6syoYu6R4MLZAssdIK76zZ1SfZVcn+xyH4znwgvacJaw6Tc9C0KwKlG3dBm3JcKnj
edkWKScdy4vV3HTOwzo4294YnB05Xns/edIp6Y3ozm6olcdzhyMbRFKloT/ZzTm5/vvbqXUeBmfu
jkMvid6q715OFqVVwkBg43Cwi5QaDzJQrsOPIYY1K2P1DU5mn7G33TlF+ZqlE1UxbkmF6JzGZzTP
7hjfiVVc9qj2qLZECEqJjFCNHzgKII5vpEt4m2ILCxrAjKMpFe+6JZJqzT1ifW2d/33xykMn4iEq
VfVKGstFxsZHz5KdDN/k4PXdQ52n/SGNW8YYPjqZ3KN0SDGJtqX9Rv6Ow444CdKD9NQ9iSvnQP/0
2IT1todFzRgalf7iZojuCnUMs27Plpc9ecCYcDS4SosrPzLwJoeWCEGw+5d5AamrYbql8ruSIWlr
c/o3bcxrF5sfPY7uDbHJL9rrSL0lQoAIbib9KGzfhgqWhJvLX5WqfrkuDXRrpebZBv+fsfgNG9Zf
Djl/B8tSO5qAV9aHjHqt/DlknDkzQtgumNZ3QdBsG716QBvej2sSXzMuMOEmQiXy8bnURR81itmR
ZjVz0OSQb53c/s/K9d6ZnPZRKK8lJbk8IzmvTqFVfLsOWBZNn9JaBLlkpkFwUPzR5zTb2ILfghWf
VKfB76ZaJVFV+SsfZxYzSfsZFC5y3MGl1weHO5rTLRN5+tRMPtEa5dFQ5bEMivclmUBtKcaiHrW5
q4tP5ZJg1a7cNJl26Y6K2t9PNg1aEr+yPoF9oPyoVfavSquQpqEld8Kvls3M0pcVDY6CMnC2YUtx
P5KuR0m7T+NhZVKTl2F02A9yY2E5bwz3KSfSPRsqLsxozkfXaX/62cwOCB5fabLbXWhXV1/Zf8ga
9Y5gUIAfMoEF9uVsyr6HUWWcYt+6xb79Y/tE46mAJFQw09z4x5GoiB2P2EfmzunDCKxnUw3FfC5r
qLzGSz30RI7PRAskvNvI7lhisL9jQJZXWUHL5CP+mxDtcPX0OByyttubfi2IcEk5l0myTwNsZ8t0
60z0clOQsh0RwfPAXQX55o+srds8rE1kHRwWsB0I5gQExIls4HbeY1IuDsqSIL6I+RIwZMfGv3UM
CfpxGsEGOQ/dyBjLixWMJrImd1NrXAj7CRE4xNXWAn691WmG4XzIrLcGXp1XgNnyYSNieWJRobyH
LNB7q46f/cVsb8kQD+yblltPTetmfBiWPzykvvODBevdC5pvZwCKpM30A9pEu4zh0SxFALeUbsCb
DhX8kU25jgiU/ik8t9suLPNxSbXVMRsYAY8OgVAeeK/yuTTNGSDNJRNkPwN3VhuyE/ekuKBrzzRD
6jL1N7njMWSygDJKKvJYoJXxBXdQA65bM6pQSX0slRwu6HWOU44KUTj1H2m6ycGu+5AAuPRNMGi+
VwOVQhOWhFW50HibvvtASWbt2o5VuBVW4tQrJkXaOvuKl344keO2Gqfwo8PDFpQnGfmSO9cBnOIU
2Y/ldn9UpqFyArjjCruXwM9ifF/DbSXeCN1LYpFqcsTg8Ezknp4dXfw1hKRvNt5V5cVPJuck9qrl
ko8oDHLZHwQoDuBABMYgaGK/0/BLBKw9Km88xL+rgmUulO+z7FfuMo8cKYRkQcpMcmwL642gi32e
M2oOBl3sWvZQO925wZYl/J7K9FMEM6Pl7lTUGJpUyZo6sySjmXYfcopvO/bea1nExXmXRsjuIjfH
XSct8NKgMVFbgg6hS98q4lBIl8p4rh39ULncM66kz1G2w/KBieDcTkcO0PwWEOrDZs9m219Zloh8
ad/Xqbk1E0NX0jAxVeH7jR0TEHKsuGJcX7McjmFq/FF2cHAFSZkemTYsAJi0xjWQxdF7djtsaGNv
UGDZSJjKIT2XQ0tXy3EhQgmL3vxjgruNwkAgQqBfNiRtAG36yO4BXY6196T5NaXpmTKUJBX3d76O
SWTujgTGF8HetLrPPCfeaTTai+2LLzGQuWaSYgl1gNEGCecEyDkr9hJbo9HEznlCK7lhHMtLLQWF
Y8dHbynuxMvA2EyG52DkuazL6Q3ZZbqFjwkGu4fW3hi3WIwV76f2L1wsjmWJ3pQsix3SXWM2X0ZM
mcDh+NH9uvlNcLtCp5/8Hsz0sYcgVkqGTG6dI4acyTNk7liTbljz8NTlJQNCtXGSKtwhZzs0nZfy
s1bRnBFsM/sMe5wB+RSW2oQgE4ZBxAXd/n2p207cIJ2+1zS0CZUNYJ9LntVwWRxUt77Mj6ZEiqqW
M4B29mwmED3LqOed0vh0KNhuE37DfQ9ZhOgx1vImOu9eGEVkSBktUBuuWKf1Xif5zvHb/1IZL+cE
7WiWm+GZ97fYegZrm2LRT75ZAGHIg+eyTwhbXfTdCCH79R2cU49pEq8pImPqZyU0WZylsHfKq5v3
onkkuzNES8aAjhwCr3902x6mW2edfD5cS/kb0+63C8q9LUS18py04294GyAsgr++C/nO1jPWLuIX
aprzgTSGe93Dx+TMuheWe7CBw7kTL7igYEDcyce4SrOoL3zWSS2DueJrMqY3uy9hN6LB3xs5DCNS
iO55SXW4QJ9DnGTslv/mzkaF3o0PCczgXGc8ues+GGX3cvRcqZ/ndcRMYhzD/CWWl0yb41Hpgfw1
249sZX6xwalJbrXpRyzkeX4nsasmJo3ZQp9qhpxfnsWHQ9hI001NVPNgQ7KJN5jyIP6gSyEQuP2L
i/kVZycQF+BjN5EtZ9pyiJQNW3fo6jwbBbglanOsaY+KLdoCNfpgZNx4w6w/wq7wnqRWZ35/0C6L
ZpnZTk9zDJfMRvjILE4gARwzh95hgZJSZEwUwsF5hcG6okL6o3C97yEojUvXDMbl3395OOp4IbjV
TyDc+ISUq9XUafb8UpCvcRDqvwGtxdk22BdMAlG5p1n/myYNtG0WwSnI2k+vgy+lkp4sMTJ1rovl
gaSZwvaYj8uDqQWr254+pWjYBqVcEjZFDw3gqY0ohIYNyKYmcae/U2wXsIt4vWOufmYyoOBsJB7l
vO++gHm9c8Rk56WY+jO1XpQvfGhpIdmqU5BPfRHuTbsjUAp9vtFPh7InnU/1KVwtFFVO3OoPb4Az
YzRkegnUDUfolIQIFIxqmv8Qhf9emry5uLlzR7CRXuY1FMFrM+eTonOOeD3pIxkg9mcq5kMwNcOr
V3QeCjHxu0xZvrYV0G5cLad4Zh0ifaRTzUulPfOlWLdj7vpz3VNz0Ns8a96NCUmodJvj1Il30SS8
BBfrajuMqIw9TlHnQMj1sLdh6F2Cl8llcCum7DgJbIeil8beNWds4Ea1rJk9V1mkP4bd3EezusH/
egrZGkUJyRukmASPtNIJVoApueTVYG8KBLiRtVTyECgNTzuLq5VjWD1m/YKZOGCUhdjppVj/9O+v
rKWOkeAQw1FPLtwwXHuG56otLoUzPl704l4TzUPxh3U007Z5FWeZmgpFzj5sH+ohPEtm5CqQxjR1
Z/REKERsYLWjQ95eEqJscoiJKXr7aZwt/Zb3tHEDVqE9KZwp283Cfx8b8rtAuJ5pDzSDe6SnI7OB
m88amUQeXUUeLucJQS+NGZIkUCzWLYmLnugprE1+19ECcLhgiB0iy+3N7Tj7+87Tc7QMogGYbj8I
TsvZhUaDRDK/5cA462JoXh0OgaxvxZ404/qcdv9VypaXNL+NDaNHdNcpAXrNdLGLDhFQhut5mZgj
m7k6V575bNj8OE3gvDtwJTTnqATES4pIdlDEnm4IxIZ+xA594w1WcnILVd5gype3jsy5Dkk3p98C
XNdhuiPGYY+M96UvcMoz0YVwSkRnwxIj75yt4KgbwnyIYHP+Kr3kaNjpCU31piBqeFuwDjrX7a1r
gw8rzD7ynBa24X6a6oZkg9w1dzFozGgi/eYsHBdjmG5B1w99vB0JvsumX8yCt610+QVnntOUVwGz
GGJaSrpvMoIpXUZ5rkNC1mTQRklpfBfNKZxoRwxJFpoyp+5IXON3PeofFI8t7UF6VXbyiSG2PiFT
H8HJr725p28k0OqbMQVqT2FYbnkjRUmHaDBJJ7RZAqJllrhexGAzqe1PgqOLgzNnIZbH4D+FwGVG
B7sxgxxFzug8ABtDOYOENx6Km83Qhl7XRCT6RZK1H0mA/YVo+T1L+rU0XorIB7SFi54iNFlOE8oc
xD4kfHGzz9kb1BNjXXteYovI2Al4Wqm5XlpSCHsuIRmKeB3iqhV+S3+Ix51bOBc/Zvw3TkB8E+4H
0blwhTPoRymHs975SA43c9Yd8iTGutdMu3i2741RPCZJiLOHzrvw4hWwSyLuIN57XZ7U0OOhVAST
Q/YtbxCcnoj9/AjQa+4UN1f4nHnMF0wDFm2q1SVRw6V17eu/vhLl3AsEyhM2nWfYWze31ilFKOMz
B8GKT5rADPGq82tiw+erSBX+zApLs+ot1IfEYjaNvbVk+iwbFssmOl+GnrusCW6NHXzPTOS2xkDj
XOv3Kck/vemxw4takXyWoOY+d375gx0+orTfNpJiTZe9QcQikyujhLBU8yyZbC14PBhAt3/7MGZY
xWTA96Zi65TlO0uJ5CBRTuR6II9dL1fwxS+EgMBOjvuLkLGMAkGg+8RxOdgodb11Md58NAnb9Lz3
kKspuHYFwo+I1T6hCsz7KVB8fxMboIrheBwJKvocIHrtG4/pUA3g0c5dfQlHo6McRDC9wPvVh7Hw
wkeUqhxK0lqp4unC9MvDNhyTjV1PvLCrqX/490V4cXpqHOfd44X6/7+qdG5sFqyxqDyh0+fhPAGE
t3f//kSejLj9+680Y9H877/wVOfb/7F3JtttI1vWfpeaIxciAggAg5qw70Q1lmRbEyzbstD3PZ6+
PtB5y3lz1b1/M66BuUxSIikQiOacvb+NGJmazkTBHpIpfN3YsAAmJpCppOtcIMmoa2oFKMl7zk8t
52sW6pHgtJBW+HL3901UtVcrArbnJRUc9oAIl3ACE2u5Db1CUiO3Q2eru9tNj/rdSSlpt5rSl13b
zqMvyOu1GdN1ND8ZDIqPzG7yMEvfWLdiFzL1MCRB+2KhX62z2G437Autu7jtqQDGn4thqh+bKWCr
H2bH3jWrkxf+8Ocwf0A2vI0SHOpRQEQDwWtfwy55ruapvZL7hEfE0OrYO/k1kkNzr6V1uHlo/tdr
9DyVP//zP34UXd7W09PPICryv5qHNNbDf+012sTRd5xA0d9/45fdyFJ/WJCFtOMpKaTrmbh9/kRt
iT+gHVEwwO2P6X6xEgn5ByAil8K5FhbfDxStf7iMAGx5Jl5gbEuugz9Jif9/wBaXHgZdgf/J0rYg
9Ofv1liR1b7hGGAOXQJc7NksEHDwnwI1kBMOV7SRv06df4nXkovT+7fd7893ZE3tuNI08Tj9DXGg
lNYx4Ghacyqe8CMPBOF1MHMA+3/kCsfhUgkQTrdJagZQY6LYkVVIDg22y6x2npRkhEVRcGU5AehQ
TPs5mHaTN/lrPFIfRowA+S/f4p/Gur8SwZZP9M+fGNaWB8wM248Cy/A3P69rsoFMCpq6pudcVWZd
A8+6jnyCf/823t/oD8spoITJ9gasGgmgvCUf5C++6YbY9BCqDryrHCNUJ0BoaFTTxkvLOuRG2qQJ
PCCllPGmLS5Z45TbAa/n2otB5BN+2ckJCaNK3+lwbCY79MmDnyF7G2PI+AVtPCLBaO2Zxb1Bisqq
CIvsgJzcWmbmdqgvIErpX487A+cVSQddBc/0EYI4WVaEa61K1e0rQP80VtiIVeyIHYNhvTMKSjDx
V0kde50rkFiFbqkkzQNywph0Mui21pBX+zlfys5pAkqkogEdkmVZDYPE5Z4068aPfzDiiW3iiXMe
ljHSruptymhctolBxQG3zC72TWOt6uIz2mi9KmcSBNI5OugSnBBhrjTFzWM8Ty4dL5AW9VI7gn+3
jV3CeN1c+D8MnS1Ozces5W/x+ulNY369t4sgg3dx8QoFjNcfHjrRGuuu9+lgeCZBHwGLN4Ns1FVA
Eiz7PrCUoZdhFyHYKpekoYPKJvpj9h9ln+Lcz99ayvjUfxDvmeR/wMjWIdmD372YHX1Ts6B17XPE
wJwNPirLDKizW/3IZBijDBtiFrYGkBFSnBO6i3vXzPw7uB41guYSIDQlUSx7aMxgHm/Q1ZILbZdX
yy8RAVKj6pZpqQ6pBTHXbJtJvQa+/Y006XdEiAuC+wG/eM60ZtiHzjJZmBfWXVg2+VFTjjFC+8mV
8d7ITONrWCHud2ZFBUhGG6BTYo+Qg/wYIz/4aCZsozQem5z88SCkKaLaJPiKtyfZAnUmxA9VGwqu
jvWi67+muMDO2gtnUAT8mG1Y5BYuu8U87c0XptZtUU7B1wg69aGFPcYn59fj1HszUcuhclZYnXL6
a8vDaYczIGrq8XB7T40zpQZ6S4+Ouj1FgyX4jfl1HMjOmQp8Q0m8ravqfYrccevNZPGUbXGQ2ibj
BNqF5zLGVPP43NrVZ4XBXiEJ2cQGONxZ39t9BghntlqaccVzOc2vZGRlRoCqBVGPVN0yPiVLfrF7
bjpya2/DGoGtB+nFHwFhBUWRfarJO2TH1W3iim1d7SxN+r5Qq7kwX+UyqnEEYXcHl0xx+WEXxjSA
jGxEfBuF/JyLw4KhgToSvPaYt/Mqt1vbWfABU4CQbmpWriA2pqlbXj6cEfDi8qGJnXwEbN0gnPKH
auxrEKSbSahTAr9/3ZqtXEWiIXaiJkUzRw5Mk84+TBrrKP0V+objKiGUlAGFuu/taLWl9clOipq4
NT6270bfsFmzouEYUgUHY+tSlDUqi6Ls2nZGYlb5kOwByJzLnNfbsU4iTf4ZqZwlwkFcaB/L3+uJ
ox1yydgRh4yCD81G5xHB7VLh1b++qKHgSJBrRzpFLPZUNqH01t69gdcUjxJ1kYZlPfuCatXZrJiX
V60zjo5HYXBzezxuv5et8fP2aX89UHYSMTOeJwP+sk/Ggdt9VLlzZfd5jQUHzar5mkdzekV392qJ
7krdvIKrZt8myKYc5YHzmjBEjls9XjjsPSCV5YOG5mvqiHtL93AeTEDe7pIGwZdRVC9B6b/x13wP
bHaLaqaNo7083cBoPs5Eph8Y+n6MI1sHLmWKIFOwCUABb0sbrYfG5OcN8KpKCioblwIG0eO0dUvL
+Mbww7msmQfRjdCSskoK7mga10LzqauwPbsUL7fucspTCWW8CHeQYt6SoP6W4BqjUkQ6FUjrNYtZ
oAQWjE30TAWjffZgptmiLeFNZefchXQ612FQPA4mqItiT0i6PCeUhqXft/skRexecLWMuX6mnrnM
n1gz6euMn3VCVSNvdlnJq6ebJoytg64oxzr6qWNJvhbob/Ho1Y/OiAavjO7npt4yb1/62oN7mV4K
fNsHSpjORsxkaNKp/TpkLhFi7kRAuEY4ZoiTl08XuskgviObRTutDi3QSFPN+ChLGay93KQ6CKh4
TlmMpKB9i8j7lJTV0i62TwwC5W6sOQq3QxyWEu34cLTqYdf0GYB+l9Mur/uvQa4uxKjQrOQypAaA
sK7t1nM2EJhN2uweVxZmElJIB4NuywtCTVxujfs9nOgepEV0YXfBdBpiea2UgbGiKjE5GcQtsj7y
NTfS7b+QNsrgFT7dXuX2dmFsPpFK/GQtI0Cb2FdLcCpMzSWiz4YfJ7JOauD7t/EEUZ4yX0MynBPs
oBscxNG+S7rvefJS5j1cPFJzZyCc+4oIalHCFpnpMvdF5V0MqzoK9CMx/tt1JrL7YhrBlgX5yUq6
H66ImGXa8On2aEcBxioobE0z20yw7cHOdL7cjOi4lqA/S4RufOcBpBsdI3pehskiMM1Na0+PQ115
e8/mOoJ4tRtwfoyjQMJsDsEGU/BbXJtf+wZSp0w58liZyTJADlaZXbnLcnNpxwIvLgNUgAShbfPM
Sx+aoPuRUFDYAZczt6b5phMj+GQMVDCcpjiZcYc5NRdqNwYPVX2t83FXtHRBocjVm3pxLLMaoSA3
IK0qpLy0CCE2cS5dZKneTnP1r+Nuaf8rKPYAOqK970yvcqQT2zESbmThIJ3T7n1JNfzSvQ1+8dkk
uqWtaCpLXJmD4geEaXUbxgkGy6ky951D1aSZ43tiSze9G1oQnn9auuCsqPo9Cyw40w4tIYMF1GpU
1Um4yxzQ9E9atfVlQNwaO+nAIAIeG2E2X8Vy1G8DF0WAdF2I9MfoWQ/LQCxjZshkGQbnEj1Q9OJX
3jefUNFVmNjqOKU1jPnlZ6QgE+k2xAuYgE1PP7YjH7aoSWdBkLkM9Pz5MjSeu15SgHSNaFuWjTxV
YXCsyfzBBFXdZSauw7hru02GqPX2crGJ9nKmSOR00ttU41eL6k/MZ0cIx8cyxLQictDe3ablSdKy
9Ti8XgdGNMPPbyTyKYjgrjhpJCg9NMMn17fGy+Rn35zZGj5ZTeTuUGzjO2MxSmp4F9ZfZ0q0lGNC
sYYfELGm7CdabKO+RLgXL5lsPjOIY4Go7GPb9MccZVab2zU5efiVRmhhmOyKO48cctEVoL6fBgT8
FHLCDyK0CI0cx5cqdOy9bocjYdDUuRQie/s5Awa1kkwJgT2REEQmtF36751s/PVYvbeuTM5pON2z
aTTW3oz3u3FOdUbCQIJnqaqCgzYZpVWnuRE1giv7E25gcx20eb0SXfjstsnEVMAa1qtZUXYGXXCN
BH+NYJUUo3AXU0o3fZFfqmebxe8Oo+bG0QUInDnBpWW6zrmO7lp6PFsz8KEWlF9BkKk9mZea1T9b
Np+wMJS3hAB2nM0exvYMGcFaMXAdEzYfTrtkCk7Tk2+SJIGdZsjiZuUHEVK5IqXJ02KzKZKdN4b9
cyvhMSY/Z3vIzlnPqRtG6Za1V84mkWR53Hl3JgqiTZ7O6Sevi77wlxJeYlLkaRlGUKTyM8OZ1MIX
6TeQzgeaPq1GBCDzerj6TCUUdbX7JNy1TlHc5wgXaYyE894lLCkfmBbsYtPg7UDftYw34ACh4jso
NJzUuZtn0yHBHSMgIQp3c6J3evTeulYMRzTv+dHtOPBqnUgYt13dwIfoafw7cmZ3gNjqaZgYVuea
Lhv+WoFFIM2PnsfCp3fG/CQQpfIXVyOBWwxKxBTaO6FhYkLW+7oIOb56kfXZ7aKPEZnzvTVf2TWJ
DT3nmhYRWyqny5ytKkZnLYh0XwVd+9FH4VOuk4NGhUmjXf0csMk9iHD4ZMTOoYSZsRK13SJO0vC3
GsrpqEvSnaEgUwU59WrD+eIty3qpSMdCW+V+YsA7o4f21oU5K0Qb8XFOJnlleN7TIb2ySNGbXvti
R+bhiMDw7Fc9SnBJmG1VsYPw7JLcBYGgJsvGSxQ0RFxYBRdglt7FiZqe4+oHtB3EJpb32BeddweV
qEZlGw6IgVhw7TzHLx7IJUZGRiIlg6O/4Tza+0LRxRPJazAPxr7K6KoRw/foVFazzXxEo1GAl9Om
yIB0oT2alUEXvvFfNcbRI1nJ+cOQl5AynQukcWrbbhJvehF/NXwjOwsfzpXru8VWDgPtXJLc03Y8
jrHR3ffLjSpcD8DaeEV+gw+yaiR7JV+f0wJn7Nw4l8ks0St4LcuqvjtV0upO7mDW69FwNLqsBEyu
TI4NPPGTABAVzR6WFHcczyI12AdQ8S8O+dif7GEqzv3ooWLq2p7E6lJgzjTh9UfZakx9wd7b/oJn
+662BamAZG30k3ElqYPRcnhVtPnRRlJYmZPqUBAKnVv9JQz9HVe5e4iD4Kn0iuk4I1+5T0cvulbN
B751FxTSh1EQx5NU/q5I0RbNGPS6eczYLXh4tHvmHS9/uVVD/rfE+H8oMYp/X2O8+9bVEQ226J+g
Rrdf+lVmNKw/SErUwOcoENrCdCxKh39ijYTzhwk7kC/ZBeHmUWr774KjdG5BANpj4SGZ/6zfWCMB
10iAQ4Je63og2nnqH7ilP4tnvzBUwc/iz/t/LaYtb8+qfAoAmb3/53+ACxc0agUyqoXgqaGd/nOR
K7DQDTih+aWtRxTMZI4+1sp6ypDUNZLxtqXDe59XKIMsA80oQqZ3km2DQ2ZGErEwHb2zYQDFybzQ
u9CMXQPZCPYIUT7JXssXwqqv4ayTB1JJjZ0TMMPAeiwG8xWLiTy5HoyPrPPPtyZpbANVrG2QBxWq
4jASX8vBwFUy+BYSEXKZCdVEGhJN37S3GCft+7yns9gM5Ez++9of7OEFQvhPx0VbphDCVaa3kAqX
L+Cvxb9CGsHkZOFV5+XDKJ13Nnw4PSz7aBvdywjMe404dCStXCPP1skq68p4D5bgHgNQtB1jHvYF
qHClQNgg1dsUQf0lKJu72Emia+72L7qidSoM8aNwNaQDdzy1kpabO7xbmvBsGX+upKIOVftIM5px
Z6JpuTKfPmrfsB5CmBQsH+njjtkc3mnQH6AyZAmrKexWnIkYu2Ny6TUddWToZbvOy2hgz3iPxPzZ
aZRJTPFwFjm78jnEMexoa5dRRmr1MqeaWLniOT2zOIatkfVQ1QV9rcBmop7LDpuT89mpEUsUY/Td
H7SzdRdIAFpVGIrJJuyTb2OIB7gKYQU8dPHI9BmUd7CSXtNBWFs8bf2KHJMNphXWNAW4oJEgWmd8
n7X7mkXlk5yZdtycZCurdrd9tywh4nLN0+lRh0xr5dRRHRxPgp26kzc9/i2BSqhs9zB1C8KChoOI
aH07AhECs8XVHuFBjLMYjznAQZpjpzaqxA4IC5JGDWqoAwPL+ldR2a7RhBeAeKi0yg9sSTOdxvAN
F023Iipr3DUdx6V0qdYmAPoA02NE7ep7qozjfQuzfGcR7Ue0b812w78jteWzaMx0G/eDPLCyvJvj
ulonZpTuSiQ7kcU8S5LQCeGRh7gauwGa4O9JDK9jjk4BmfJ7EraJhjER7sIdPXQopwYANyRMrrMx
Rc0MsoKrAb2NBQKfk+AJ5fQ+uHdh5t+VnUXhabxKp2v2bhVRQkXcvsIkAQkMFJE5kgFMYt5qiObv
9eA+kUPCWqWBDaFTk/0MRQav39dVvATmOFjmaZ+gv9lObBHsCGmlOVJ+SnIlDo2QL3LBiEYmQA8a
JizMppCku/wCzUMUujh3YzPvqha/rlqU7lmg031h+Ve3D+oDA+k608ijhHjNwE0cacw46z7kcPZ+
VW5nxyMMeZwQz4x4+nSsxo3sE/qLEXyzVPX+muRmY6lCEEylEB6Xk7xEUxm80HwBhjJl2zBODDLH
wx/ELl1UcqWbYH6ZktJB2pp9iBFOQYOWN07C8gAnPb90cwddq4neuiwNdwFRULsMMuIGAIVgkdH+
BJ4qqKbFzj2D1F5TgyRRj4hDVB5yZURZd25i2LYozuDU5Q954H2rVdV/SzBgr2jUWtc4uToVIIAZ
WQ9Zdd0hq4dgi6+GVDdhHLtBHE2jrU9Nq3e1rB/byDvItMa6TP7DvjE6SFhOh3xYLhy6pIS2ARSt
JeVz26L5J6LWeOoTl4yKnCoQJhZPZB6I8/ZZyszAC/gQhGj4kgy1Del1dK9LXrHEeldVziurphML
HuoSkZtvSp82eGDDS56xr91wFXHd00uwlpM6xNdk68cisr80bm49C3xXhdVtp5GArymKQaD3WJD4
9Ymh0T32Iznpaea9Vg0jUp/bS+8f29SUzPfsx1/K0Lz3zWnaWYF9anKoGpmLkS5T+Nix1FQEr9AN
SM5oTjYkCDrId7NFTUwsdGaRj1fGR62gWJoGxUmXDi6SehBNKtrhR9x2iEnBrVdvo7Wgp8KPbmDE
TOmewKNAE2Lo+8Y295Mo78eGPi58VdYEhHiqjA9B6YM8qGotZiKdOxG0wAHqL1mI37toEEklDjYM
19kHCx8qCqm9W8NbVdTR3qSa4ddL3QYdeWUpsdKBajepIVMch0QfzjCZ6x9xNtxXzmJAqe7qCK1H
NbhiV1JN31N+/ByyfD4wwcOVGfexUX9zWqjkHg9TrBvpRiRfSkyxpzk13X3lQBibfY19GVd4679L
o8c5wHoYGTlb95LELdw0kXorPN/ENapZDfuwmlLKCMeZmq8Xq+FSByRoqT77kWT5/eS5HxOz6C6n
n7bCYhaw0C0gEq0GP0o+oUqYsM0L5jFPIYh0uqttG/JaOWyW46m5Rk0q9guhxW9sRr6qOeXV4oMp
USDFVX3syII5yfE+CmesvsA71uW4SKpNQkLR3RjnLlfbKjNO9iSJpjNB5LdtTGVLiXaH+f3B6LPh
mJD9ZcbIkkeJ9WiakDb5yUTQq5mNW7es17mF82/I7YmlePkNnnC+L0bTOWAKWReMW+TSmZizp+wk
M/ASCpKvPefPc/U8OICxXGf4kDO7uLjEU0WVf4gIJ4emIk4z6qoThBT4LamZxoeuKvZNBeJdRW8T
lwTYLHbYOI7eEFSEZ3/U4Rk1pt5hEnyWhr0sdsh7pzRzQp4/7LN0EZW103fpx4L1ADeQ/MXVstGI
GRk25jGft/j7lnhpxAcNRYGYi68xr5FBoSchyARwIpsvFxEKQlpUZRYkkqanziGRgGaKpKWeBQrR
MuGXEKFuZXRHB4fUR9CDdqgRpoZLxF+DpP00KOM9HD382fiuoOPeZQ5AtyZwtk7FcSWBNKMqX+fX
oiIgAV25gSfAQhkW1cVaeibTWYJuL+DKYu9vI+Z281NL7jDxtfQ0ThPSnAbeJ3gIB9ueNJ2voHn4
Ugz1nC6TT1mcmj4oTmr5X9YmnzNiDbe3hwgFlMeoPk9F1DHNh3eVrXaeUXV8djnOp/k9NTnkY+yS
xNZWoMWXd7zd9E1bkPgQAwLuu8NcE+2yvj0xLk+40aErLet4u2Mm2TMSlp+DMt2V4yM8Ssl9V14x
n5IicJdRIWA6V5/J0al2VGDz0+3Vb/8zO/ElJ+8N6eZ+th/J5UgQreMcZGP5hVLsHl2Kjx+P5o+R
tHR+FtdXtNz8+iCLPbFwxtfctT8ncqRoYg6PVB3S4hDFbYzNnUj0w4BAcMOoU6wt5HCHLo+P5iBf
IR62u1vv8XYzZN1LGkdqZZvM7paeL5oC9545AMPUcoOU8iVIdbqjNT8fq/w1z6v+dLvxvak/+cob
t6HrfJd5Xp6c2ecQ9hMXgqKSvo3TDtvbAtBGFHh0aoFAHVccjxRbi+CDnZHbd7eDIqCAzigf5/wE
DkNtpwpT8X9/Nb+P4O0xmfT2pq4LuOuOHfJeK2f5ioJQF6zjqFFQvJ+A01kF94PmWndlvakiFBUt
JLYAXqg3RiYSV34JYwWRRplN6CVhh6QwLgda2ogeBmo6m9vdtJFMt6ogSylhwXH76wnb+OKmxH5g
/PnzgAip6A3U+U/AReGuTkmD1CMGxX7eGWJ0yCgkOSQ3gCk62eAt9m9awHRfyEno4GINlom1i/VF
k5wC4dW/btIqI7J2uStxZbJJfPE8wOOmWBB2fYkXzSJWQr35iBM3mXJRDeQ5MRlORcWXm7iYs0MR
sbq53ZOL9lORqbsqbrcpDE7EBrAgLJ+mkmFzGVGpdqim71nfXUoMZKcaBeTCVTRQB5poMJcbH9cg
ve6E+dx+NGlVT0QSzgY2sFiBTs9g1K6oztWnDhcfFnT+Ny7PNsLAlelPCO3HpD0vVNcYzyNZq0N3
0pmNj9vq2GNgJD3cRoPbN/7rwmFc8E0Ss1ng3pXLlCFa68XpiDGu+HJub57/6As6P0Y5fZHD9GIZ
KQ0vO872NSGWTLdBuGmYnDeF76rrRPNIrqjZtFf4MVE4gDxD3UXFnidvNxiY1dURoHyFG6/TzNxj
BoDpjXk8ngp5vd0kKPp//a+MkBuL/NcdPw2GzQg7bsNEJq9wtBDABoA2bne92btSUE1OVqYG/FYY
AdI0eTNMEIVzodlD3Z7wYmnd2enl90/dflTM4XiFDCX20mA59vtZlwCFVW0SeduIxtkb0MmWeCZG
nDZ5T62kfLCDuXia3fTx9nBlpTAhW+hGt7tmqV+9Pq0eLYQpj5DmP98erjF87+gs0l5Ew/BFhfGm
3FWQ01GS1uVl8Mzy4rR++Ze7t8em5Ynb/1gxvStpqd3tF24/e3v8b79/e8ycvPdR5IJukX/0XYnT
swK7w5pwU3rtkTKae9ADJlPdWt8827cuhgnkOwQQEKfv3mwcZRdfYhWgm3AX9N7yKZivsDOYM4pH
rO7Uwl8xzg7rtFbmJTeo6KvEvfdZCKdtF59q6PRGDEghC74RP/dQOSXTahZhiJ+epsa2gJr51akd
jXURGy8qKiDTskudE/zLVWSc4ghyum9vAwOIhd12BTnMiViZBMXtrKjHk0n2mUp9f+/HcXbJBd/x
75tqNl5jTQ9KxGpdSts7wKzdIjrAUoTy0YezTLXYCojFxTbDlocgcaBPUdS+29oo0WMV9/0iwGCf
ssuyh2rM2UV0wQY3KXyVvr2j3H8B04k1K1VoKjBlbB2SZ9nk/WyzbJdZNnjJKcbPeQInRgpNb/Xb
PrxApkxOrFo2soJ+NY2sUwhczS7tOHtHH58RvtYIDzY5fbhkYBfd5AgbYRPGEHXewY+tb6RQkGVt
AgfMMmxGql/b9fhOwQGfSYDroy7Sbcmpc1B5dS5j1V2Iye3oBk3hybFGaJSQ1hyvMRj+/UOZedUx
dmdJqbp8HpHnbO2E/bC1nJ6Uo7NL3E/5JTCaTegH06lidclOgeDVxsKNVjrDISo80g6jL5l0kqUn
GB+aHkREaKkLWccr1jr4k+Fj0meOHkOSrg+zYTS0+hI6KHHYLKiC5oKaJbpEoBuXO0rB/ZkDa+tP
45Ma4E26MaZ9QQsd6A8nxlzYwamexw3dw+dczu4+QQp9aQhgv8wZKd6+5fMlO2s+ZXSWzByjsBCY
ZskqzhEBF5jbGzQXx1+XTJeUZzP7kQvjhxkGZB6gjTWjpDwK7R/dlF48FkBKKal5gsAxsRPACQbJ
COG3rU7R8tbxpDBsLB8e7RHlDctZs3576Efj0/IvQQh7cGaq7J3XUMunY+NozMV96T33Ay2Q5U69
HNc5r39aI0RwzCFU+VtaWhTh5wIK96yB2NZje+ekWDQMtmkO6/uLbqvkEjNgbn+9SgcQT7AKJatN
UJ3BQJayPHEcvvIxFzkCxbfJzWhrc6GvBhtuVY5+fDVLKhuYM/XF9JtNV4zFyV5GpcQgtTL1DcgJ
Uc7qvV9TVqp3Hv6RdYQCFY1K/NG7aKhR6m9drwdcKKZ3Owj2TRFhSyd2vLL6+IyY37wg65cnHXN0
osfZp0w6oxXcugkFPBYsFF1UgpcKLhoCuW2+HGdzmL672tnNHSZXTe85qBW7wa7/QAsIVhNNlhqC
U0WPzI77Fzdr35fT0YvzZ1viv6A1O2/JrwAeFpvPs6L40tHb8JIuxQnNG7iGuZ1NxBrKay7jcmMC
FtnPMnpNtP0IQYXRI6DFYEnUY8vIA1IdQKjyNk0bffLAENKRKljjG5+Bwzcro0o+yUDfs97Ziix8
R+EOq9GYv/uvsjU3PeBDbywSlgikn8Vxn3AIS8CL40FUw3goOpfejbpvLMtf+1abrY18kd+Uep+5
g3dhL0UbvgUYe/sfkr4AK2Plg3HgCbSvFXGB6Te3nH6I1usvv29MWmMXV5PPfXsMZs42zZVx/P0T
lDfOkiy0Y5VR+Qoi97NVY4ZkNdCshzcsX+1WxTUVWtqAmWo/ZwVCEBZJCQ0uf9tX0LmJBAIzHEb7
eeqsfWTFr1mSsLU0ycb2bZzXeoopQKrvxCdS+E2ra+s2X2QfVgdZTudZOBPqdPBSSeY/GUaQXMoa
S4inEAy2bnUKXUPtLY5c3+GhqHtcIaXFCGDr6AGzWXxh1WkviIl4I8Fa9LpLz8T0UOQNdJSsZ6HV
ZloOhJiH4eKA6TFmXnqcSwaH3vikvXhjZRqFv47Hi+1m3SnJCdcci3NNY2wTMCYNNfRwVaLoYViw
TYMJssb1laq3JkLJUSOSK3oJdmsAAbCkRrZwHyMYQ37S7aTVmyf+8UqTXjctGoJyCNODKoNPlvM5
ljhobzN75jbtKePjyKQCVmYCzYBNDuS0gidsza9Omm7HvideNACeUfsWkjo9tJQN8w+R1GqnG91e
0M9Q/7PNhuJOjt0VSy2kN0ZnJ43NDSqa98zCG1Xm7cVPTYi+TaJ2CHApKDGym914b9GJ3zaKnZrp
A9oEOLEZyuA4cKIcrazVm7QUzEDeQUgP9oRpsWwle2GqBgeTZmhv+hnwXLqwgtoRJA6f7VJXtBCV
5fwMmM5F0n5qJDMLYIVmW5kIN7zgrdWUy0fS4Gua9YesNY8htLRLhERygXDy39t9crrblfA4F+w4
P2cuhIWI8riHQ3B9m7wEa7nTZJqYQMy3lNQISkLQfoivx9Upom851ACrZuIdRDhvMZ+ipusIyhN0
VzyEE8jnQHbEot9mZFBebCcKAbwId4sznkw9wnniKj6OPcTrZiFZROm0nicOuvK42vNORXdGA1TA
iPlKKDJ1qFJGvdUzhvKi0MfWdamCRbGxFsuiSk7TqdMgftueK1nn3bc+JR2x9IlYjanqrbu2RaO3
/P0jtrRNWQgAz270NtEGY3cYXseOdUqJ2g0354i8Sh2gNAeHxh6uZdJ9hApZm6mLYl25M/IyxWjW
p2gHs8B5jkiDQ74e7oehXGw++DwD3R90pO+MRWxWIuteD0aFy4hpeZJA4FvHA/0aGKeJmiYtMcIg
gZzWMIstgiD0Q0IsLazhfkCtVm1Saqurtqq7Ldsk3FiD/9mdWbz0VE8tL3mKWjkf/Gos1m77XIbG
Li+Bec6TfUms0TsEKdUry3/vFQd4mP1TCry9Qbm2idI5XKv5vQvZI3mV6a/tZcLpYhNzZ5cdmjp5
DDsEzz5IKvSl8V0626h6AA8EGUiwfgxgtWeomJkabf0muTKolqBOmtu7xKr2BqcGJWuyhI6Z77/I
coQv5PdoXaSFDJRZZmdVBkNO64FrGgwPwrLyOR+AB3jJV6dggzwYLMhV5RArBogFTCmeJUppGxp1
m1JUehM6A3a2KNjCd9OnoqWoYFORgl1ZbsdxuJ+6sd4buNvahXtX0kvdaPeskJ2SEshhrEuTCUh9
76vwm6eWrl9Lx6P3oidzSuRBxHV8185sJTi7fuCH/GIGk42mxd8MzkT5E4e/7p2vFaUZruz5IkFT
zXxHs29RDuPASVfkkOb9BcNAaEUYyJ8DHYYVGWXMCk5xlu5EzCYlHWIO5h+Waui6DwMWB2yYt7N2
GoDfeF2wCHWC6dJONQRk4JInb2ZUCZf15uA79BCWm9tdJw+yXcl6Bg8Yj4GQEHsQmC+RofxLyYpq
N+MmXAlluGes+t45ddhzOt75NsTTOBXbsGRx8WvYX+bEX+v/27z367+3p8YwOyRmORxvv5djOodg
dZtCl6mi85b+iZd2ilImw8JtNm1mfLFBDAPIEcZ49mMug2xyDjEKGmA/LWgS3/Py3e9yzO9a1t8e
+71Xv/3I72f/VsD5lz93e+L3tv/3C/ztsd8vf3vl28/9vz/2f/tuv1/+97v9T4/9+09w+41/eSBG
PelVhmWDPl0NFqSISWJIoKnX5mtXU1PMYTdsk4yeZhJfVW1UJ5Jy6lO9VFYyIb+OA5w9017HU/9u
l+opnu3pzqD0+MkqkgeDTJSvQabltqXGgtgWzmuOybAEFVCU49fRDXoK/HW2CyvbPOMcsvGm+3eJ
6jHxNskdGGCWqQ58mBga11eNPmXd20KdY/u/2DuvJUuRLdv+yv0B2tA4r1vL0DJfsMjIDHC0xuHr
e0DWPVmi72k777esDAMicqtg4+5rzTkmbTbqiMfIJd6rq7N6HU0oaSO75AZZTsZuxB8Tzf+Iwtla
WjVQz8LIT52p2RtQxu67pouXWK/Kh5FwhKulN/BX5vPZOPirzkvI0rP9R9/PWHLUlXdixrWCktq+
h5KQsFhvWHNrD1DcXgdN1A++QXGJbuVLYpeMczXWdvINxZurFRCKZZVdhJ4YLwGmDfjx6zRpqrfO
CnGUwFeRJixluMTam6bstYEtBWeAahjtNUJd5vMjb3adSQPq1lSML4J6tj2fF0PPvdgVMQIiKHuw
qsZ3tNzPkKHzB7SSw83gKB0zjqofxip8mGIYqKj0SnBFqlkLpKzvotdXteuZr0r67rFpOhgWAJ4r
37GfGIr9+eKoL4meMjM30gfs78s702FunqJpjjqf3+gEcqNOxvtxErdiCvR942vH1onHm2b0Hp1O
bROTfkkdSabyVuKvLDMV69LAy9vjU936rtwAH9GewXU/hE4tH7pirO/MSnwmlmO+jXGjbetMBHut
z6lZz2I1/I6PQxu4N2gWqlVZTBO85bjZlP3PruUDK107Okl/hAhd1/FOa10aePTZsrY+aDkEKETx
jprTbjJ6v7EmkWRGvXzPU0z4bqiPoIm9O3pWB88x5Vvsg9HzczooTDH2vMRvSnhMx/o4e7NsAk+w
zN8Btmwfhe8cq66cdm5SU4hGH7AeE7q9xEE7h2DqzCPxdYKVYUmxoziMsWR1ZyEVrXNpIXsfEWjY
hf+GSd+EtkGSbwEM/NXz7pfP2qQVekynRt94cSvw5DL49bS5bvrU0R973tXoYDmOWgxWSneZ+1Dq
JxxFvusVdfciSE8ii/t3a6QrrGwtuhn7IT3OI9MaNNlPGuR74lH101AiCMzQ2Qz2m9bGzkm3KcMt
Z0chYUo4PXGfONHRV0/WS+y/O1aQvRlR1px1S6n1cji5DbGCjlJ7S9YkrFDNE762KataPAk3k7cO
zg8UJJwfRNntuGCSfav5jOiYsa4q67+rqpB3deS7j04dHphYx2/gVMyjaumAz7qJWZE5kLDotGuX
2hW0Nb4O9ZS7r1CeKKQQTmSlhEyTZvAjRpr3yoqqywZ9XhLRY6O89qp7vKM4KYzLcpgMT6Pe9C8m
UdgbMBztxg8ZSplO6SRPNu6lJmD04NYG5vsqi19b/mMubSPq66z+jhL/o57ThtCHyLiZQke+tv1P
2/OA2CYyvvhdVt5qsfW1PFlZYquXc3O/mbgpkE9tv1KD4O4McuRijcp+TeIXsoybl1Yhl5WxOnYO
k8+YUKfXBnj0PqdftRvikgZQPpN83Nq6jPNhWHwIE4w1bLMnIVV6W9viq8smAxiZdPakpujb5bBA
8E7YkPUhDZqoPuii1wSZQ62gJrRDC8Y6qCwo3Pon5nfxipJm2uteC3mB5O5Wl95rOHuNZD6EV5c7
9qvebx3sLK8T/vqrK8wG1iVydRY34hzDSsWfYLq75QOIzapkPd/mN3Wts+AnMrVQ9Lk8W8MkAzp4
ghvEWko7VH7B8m60mlM9xPFuqsyXIlLWCaOtddKyAqY+3nA6jjJEDF3jpufertPpVWgT6uSgg+46
ZVNOMwRwCU3ApAj2ZgB/FzEcM8GU6CYWa/P+8vPl95e9/+lwnB/tb7+SadRdf/3jv/275bf/9OMs
5JNz52jcam6Iz5CMZa+lIsetjE3/r70gmu2Cy8mwGmpaFolDbVzv77T5bQRGlp9wLPLMrFevfk9r
l1U+zaZ5kwhe5rK3nMNChqDXZDBy53ZmTT3nRBgIgdgGXZpo7vwEms5ATzHhYKGCDnWDWTx38Pq0
bCj+/LEnFZQ+C1SGnH/ozpjMdu76eIqFfGFQsRtkB57ST7FAMUmF68AhiAhKEpZZnX4fyibJTsOd
W7qwXoR3X+YeDFOpaAF3lX0roszbmUM0nkSI2YseMcCEcBpPVlFxTvk4OwMiAnz+4m3YlKAQeA6o
3Yw8Tfh9ecbfT/v7cHl5rMZzmuTH5fXXNsBPBkmsBstuDQR5xRIn2wRxVJ2cufv1e7Oca/pU7dpJ
3aHUwbEcZ0fRC/vogEDiaH4hBOJtAVHJw+833I3NThDfiL5+bqrNG0/Ps3Wiug57VT3pc8pHeYJm
POE5ZJyYm4dk49GunvdgRONjoRzEzZ9a+rg0wvroKnsfSciscVg2Y+bSWYyRLLHM1ckwBR+wNisd
RPeAxfTggLI8dA1oyUxlp9EBpLzs/d7AXcqwIoiXHOjCdrnSImINT8TVYOs0ytIAlsGqJgOVvdZr
vql9I+f2M5v2X3uF72lHWDYYB72E0AeeLOo6YHEjYMRVTJzCZnlod/lu/n6WzqDFaYXJx3IRL5t8
8nES/z4WgogfTOPHcr6Sl2ua3FmYQGUfbZTXoSRfLmptCEAp9Helk3V0Dkeuc2r+f2y0qCiONW7f
KJzbgmXenRw4jL/2PDDLKXi0SxF5GPqcNLAAQOouy0up/XDdPtdJGTOQBuSVMrRN2prxsZndc/ND
LI8jmCP+2lvOUfdHAbic/NvviPmpVUltl9RKa+NbZH0sG2A/f+wth6KR7VqpGQEY0yA3GprCsNm7
P/aWcyLW97otGHWTBpD2cptpVHXEoAo3BC5wk3nuia6zi3iEjg6MvMMUuVWtdnZWUHADTXQqU3mY
ZlFX4BLk0I31ay4DAsx8CETMO3x8+Nnd6Krp8ntT+eCPdG2iFeh3xjkL6Jj4TbE1nCQ8K9MMz9bU
3BdGaKMUbErg1mC3QXAam+ytN9v+vGxw64HC45W8qaEA855p7rlBJHMmnM77tbccomzTt2J+dVZR
U3fR4rMx/4ZMPe8czptlb/mhRWpoJcg1bQiQZqEqt1TKsGf04TbDqKJSqC8/DdzD+3zSrXvm1Hey
DX8MLfQ80iPSzeDHw0Gja7qZsgiveNEmF0fqwUHKhi5cD6drhEzAS/mhesu40FkRR9l3pIv2oXZn
Uzvnm7K2G+awqoxJma/vcV2E30NDdze44YczS7H6fnJMyvvGQFMS+eshblDhFr1MrkOFvQ4kgdhV
4xnMUH3w0P1slFT1IzaLH7luyAuFuB6JmmluWkpRtxIHP64CJXbL4bIZne5mwmaP2g2tSt3G9QFQ
UH+7bIxCm26QkKKiZgidbMYaO9U3ppuRZUDdk4i4Ece6b1KRYHaTY7H0qo3fFc/dGA0HEeS3WBqT
g2v0GmFP5agoYatyG1V+ctHK/7up7Cy9GFrziQibAup8Xg9i9E9ltPn9q5RjhnUYZglSKuLTtLni
uuw12Pz2NSV18L7NxW7UI5LkYe+wlEN0yEbYuXe2FPMYr6ZuPGLjmSGR9Fxr3W1I3MYfZecVLvex
yS6/TpLt6JwB5plzzTKdq5fUfDH60FJbkyWz0zr6nLKio5jhgPf98FiRx2fUzbufonijznIy56IK
DCpxtiNQAqWkDtphFNSnqCZZBM0UdUCZEipkBxiH6f0Y0J8gIV5ka/xoWiBSqIah4tK5wPHDx2a0
aAkMxE1xEX4rkurdqTvr8muTSpocdDtQbAeIXzLSDNpR+at2rvvMo+4FIt09NPg3AkAYMRNf/dqQ
lusYXnxyO2prFtL7FWu34tRPpIDolFx1EzZC1nXaybAHc1+64rQQuZeN3srQWKdKx1WsvJkK0L6j
o+PzpYB+onvMPG3eE2CL9N6GhDBPLOwaFrCiKrVZphiazrnfM47l3GACps8toHXLZEOrmj9PO5ZD
ooi7rZ84n/kiKVmmHL92QXnWUG4TFCQM435nBwTazdMSOrGoiaK7cj6/jN+E1FQkYrFZ9pZNZJvg
a+sJIl6GghVPxTuOKTLicvG0PIw9P5Yy2juvc9QuSjpJ2sz8QCTWgwDjm0Kx1jAn1oXME5ZRvSdF
wuin7Gghsd1Q0EQuUUYSnqtDKxp+EBYgos/RWNLeTupzasB9z1wjy4gz+aZylDSh1/wcfal+MeGX
vbwdaN/IaY8MmgFVnwfuX7sNDoiDU9ubCVsjPIB5+C4GI0PhPQ+9WrgToCGOv4dYf55BLkP6cm7I
uwNqsWGf2jFQvWV+ucwbac58iwjyQOrLpBLBGQuiwOngapkxgSygkEJoEQ3+jGUgXuaV2OGCddtF
FD5wejJxq1xkU/NmGT/MeXR32unDVDUf17wx5k9k+WFSueB4oWYjtUjVPrGiYztLe/p5I/NZ/rPM
epjBuEfpHpb5Doy95lTMUp1lbzm3HBrpTHouhwPpZ1F9ALr80ER1C6GsbWnym0DQll3LMyA7KNBl
Bn2qLJpHwPlXUouhfNlbzhE72q095s9cqvxg2TQtQ3c1b5ZDomwpUI/otyr8pCTHq7RF0geIwdAm
Qkuq279NzGPk7olMLqlhPuS+rtYR+bt3RqnfjHRTqALANSxY3ZEn1N+4k/U2+Mo4mxCEkwE1T6OJ
h46m+9ruGoJ4IJYww89J/gpMP1+n2vhUEjwaWFbwbpgUjWPuPAOtsmMjFK2yENNzWkbpddmApbp4
dlWvqOcpAHOVdVeWNYU/lhzRLJrLZo3hsqeD6kUaZuEkNhr7ZqjQbokGHQjOmZjGw3CYLPsNZyvf
WUv2B0Hk1hVl9evoe+mh6abiEuvAS1lfvgrUGt3kk7U4XIK4gvWS1OKUICxdWXav1r2ssHX6I0C/
DBlK5Xg3ocJ9L2qmzsIg+2SQX7k7HADKDRf01NGdGaPnRbninxIGS1jpwVYX2hv8NeMg4opkVTi8
K+Sf8rYf2uQB/OhzknKLRRAGRTAdHwGZBFj7STWH8NCJS60lf2xMK/uGQZvQS4zSSg4UIfWJWns3
kqhBnwth9WsXdNzActpafm4+1ZlTv9Vjqa0K18cQaA/1WodD0a86Yjf2Ug39o2r8j5FUgctylAxd
sG8zem0CVK2bTN6b2ZDflRoeRv8q9d7WXIzDvekP7kbXipUTS259paEfzOFONB7y4HR8TcNAe8lL
aNKhFniX5RAzwt6Mfe+BCy1+isGc29agvdjNtCEduKZVYpv7ymzzvexGdd/6NIL6tjxUwoN9zr1z
HdpCXLPcIEEk0r6DkfkW6ln7CC8YQXDi9c8EGWRbJj7eNe1c/1jokB688vaXtSvTadQXuOmvPM79
hOeIpRxpbf3kl2uVOmgVRuMQp0F8TscsuYx5e9NG8iGd59pJiuDbt8GVKCJ1ILHRqB1KOX6LMfEv
CIokoYXlDKp6ARxwySIju8ciVr2EAFWnyOyelJDHvna6a16CES4i7lWF1pp3Bgi4O7Nr48s46tdC
e6oNm4q1m8Zbx1DGSQKG3KelM4HGfWI0tJ57tFjMjlzokDaVP6iB5rkiwBK3ptXtks4F4Zy/VGpM
d1Pf+S+8VsesjbtxEEenqrXrsgkmRLmxom8W4PYkKTW5HRzc4KISAULWDneGSNGecxd+6MPoARU2
EZcKzjWeG/vGhtcnKB4dq57wcuSS6i3MPfqbZUa0R9n7rFn6+p5mIosg8yrprWXAA5KerCb6esUN
bprhqJaA7y6yugN+PQ++toIg/1SkxVMITORxqoxkp0STnR2tyuiOokjPABEXRpx+982TjKfskyU4
MutMz6HHC/eiAoKCWrMdnkDYPQqBiM2zKUr7KnwODeep9/XxZjliCEW5ZEOUXA7bLJebpkO9bbXZ
IwX3Eh1bG1xMOPPSGvcdYrK13YMo6nsH74p1E4PVefh1eU24l7ZhramNXoFeGtqpZXZ/37sEype4
MK5qvMPAG11T2w9/bfwp/Okmtn+q4g8MEhpgSkMeg7KOHus0jY+pp0FcRfGYg6H5bjTh6+DmD4HV
6s/26D4KGdePwm20s00dbEN7FCMGUvp6JPnD0iGeWkixgJ/7jCiNiVcOf8pLHvDC+pGQvnRQN15C
Ux8kvHgbyLvfTHWuoUtnVuvyV7c6XdvoSbknzsl/9IBVtVEL/ZmQsWdggikz5eciJ4+h70E+dtmT
Ht+WkGKO/H58yQeMa10+ylvTHfN1FpCYnArtftnEEwscCnLd6Nw5ozE8e5i7W7AKD24j1bOR5wfa
I9398rMsMS5NN3RnaNznHhrtbUie6q2pXDojXkF7eD4MnemPH2QaNAvw/9flPJVg/B4dhrN+tLLr
sqm9EPIjBje+LfBA8TzhVmIyH8Q0rf3czR5U/Yyeo3205007Md5EHllI/eA1j0WrHKQN/dtyRBnP
3I4KCWdkd8DQfLcLTjGppwQeIvw6CrrvBNVxrhlx3STqSj4VrCB7bn7b9jBdlDvxN/QPXpgMZ82a
FCuIebfI2uG87MGM68/GYH5ZOSqeKPBS8CNZiShuir1jU9i/juhjlMCGOR85Sm4Sl8CYOAYdDZqp
Ga8m09Krqq0XMmDaA+up8RoW6kfbWsVxRLlx58o23xRtxa1mPpwyOd5FfWGe7EC+LqdSw80Jtba7
gxtn2oXSK4fLP1P98Mc/AzyBLb8ww12qWzXLAxnhFmrbR1P3w5sUl2tgcrScsmc/pIdY8rycM/gK
HrmCgFzM/2A5h1qUuVTQ35HQ2j5OJjOEKG+pMMwP0lPGuktMe7v8sCezKYyYwkg7QiPGEj1zxFW3
fe+xidNp03iatiOyxD76XTx7XBr9bFWUrJZfKWpTPLZ00CfRD/fLqdJ3TAa8oIDfX4lHM0Wz2oQu
5WmxEm7sX+k8VGgMcuSSsGJaICZEKhgkamEf7GnA477oFVCOXo5rP0lg/eC5v1M4mHaRrLHUKYxp
uel5Rxr65rMO3F4zPBJq9KHC2ecKorwGQrEl7f6wILPIzLAdhl5+LgI7PCnPim6gskU1FiVFVZSo
0C10m+6Ab2I2/MNANbelNf6AbFDx3UmofZ/kVx/DCrYYx95Sw6DWGUMTMZr8Jfase0eNb62Ri1Xe
I4FvZ65r+jNmkk786fTgp4DPJyd+wAVop+OZuaCGuyU5TYPz4sf2TOtDYDjUSBdHPksiAJ9cM73p
A5SrAXlFK0tDMOXpNXIv2zXO4UMWT59IFJ05vMHcAC9IvJeBPPh1ihJwSv1mVdo/nMzclRnadx3+
D/wkG6gcPoqcixOw1aczwZWvhSoB6KlPW4X+AVVKsxnTYi8Gp7+1JqyyQ4tRVNKJDdAQzgyFcTA6
SoFusQHz8UMw6ZxVlsGuJGQdmlGMf3dI50z0ZCekDYR79uFprNe563agG9xZNFvUGyFw42XlTY9q
EN1opvbwhOSqFD+M3JsgZFnQtPrpPjHxMzdTtlWWFREVka+F3r1aOcURGJRrBFk7xyXRoAnAlfTk
UkKcuNJb+xwrRgFfg52huXtHpI/J6Ph7WTu3pYwoYk8HqngBojr7ebBKVOSVCXJ9+Ixi87HXiEQq
w5S2kj/ftnMa56Ogb1MgLZcOtpEKYW8Ap90hbq+0zuWE3gWnDgDu6dDX+XetleURZVNB7NUIc2iK
ADtpn8M5gqG2YoVBOrs62vDCdq6lyUNDyslKkN7BouWiteNXUYXHufNmDFl1i5rtQ3k2vV/D+Jy8
Sl6sgBlQC08emYZ1Y7fObRFg16MqX7Oes8Wq1rx+U5rFTk1o9kp82eHYfMm+aMmCKKJ9kDvnJCNy
TE0xt0e6DQN1BdfFFSl1IJaVad46QwP7Kp9yvDJPMvXL/dBVH0p6lNkcdwCuAhoyKLybLstucjdN
Vl5oPyjBSplYjdssb19gYcornkf7rLwRY39ZITnuQQSU8T2KFvSWtz1vdU/q2/cyFPteGLjBuBoW
M0gfNgAtLBJmckhwqbXPm+SKK6dbQXRh4lGKp4FW9ypHeQTYrrkvXf0pLjq5a81oK2IXFSIl7Fi/
Gax0r+L8yF8xXnum/j2oWD7GOmCZuBjgSldXt3bJ7RpFf9IaD5QLRuG84Hvi2Ti1KzRJ/P1NwHkD
itANHc2btA7fMtABR0sxJehs/0y2fURpqKdg2VT7wkkw4HvbyLGyLUE6fO1y3oEyd5EWISAXyeuM
Z975QXju9Pxgqeg21y1t65csEzqxDlQaPiZCPceTO7uwmX6bt3pDr7ZziOzwWopAKh7wOzU5USGB
scdTfBgc4FmEuOLu05Awc4O8Kc2vviyt+9A2p5VZpvm+dWiYGO2LIMd07eJ+XE0xyLs5r86r5zj3
cjyN2AQ3FfRHckpgNFFUxtNKoLwOCdVuBUIpylNEl70NxB3a05NItsLh0mfyscpH42eZet/CQnxq
CNuovcTPNVyspMGi4aXoEab2SwL1gVhQv+VZGx5qiSNH78dz0bt4nYEODlPprKZatzZOnfobq3hI
LX98VIlBMsS0MW9IG5kjms2WWmH7XPkACTWA/JZe3KW9/GCW3ouJ0TOQZ5u/FGXUgS5izy3JpkPF
E96OGXH2RsIEylPJ6gcztGjl9YqgXleb+NcQWmqGV7JPkIAB5NhYjf8AsO8ddrlxgQXwQaLKrdla
X5MGTE1p+X0p6k8SHC3y0yC1NSgdWrCXI5HbIp5ePZfXxfIryjQCTSDt3MTYtn2pQV7tiIeZ5MxL
te4yw9l2nZVszQL8bNuSep1OV7j60Pd1Molk8GMCeI90eNNrdfY2TWqXD/HVGgkdqWyy0hpUc/ZG
kjW2cdzkoVQeMWA0Y0b3mBnML+vG5takq+OApIvOcMOA6F7NIvkICR3ZyCT+7oVipUcOpHbAor5p
f6vr/EknGDYnExjsUTGvgsI9cgvknub0Yee2gKuGXic0t43hvOZMqsa+uJDscutQx56qkounMRFP
N+ltOhFJydhWul28rjpPI/zKiPD4Z2rjZ62xSjXvGAC1jVKu8p40j1mmtgtlxrc7rFGExFR9TZne
18QS6gZXOQh/N6BC4Wv0/OINiWl8580zoFbCAAYuaJ/IWSzr9ZmKObrF2DvnyYBWyTxQjnh1CsWt
ebRfa4tWAMLALx9PAN4shKqNpE7A3yKd+mIbhe6LOVwGr94TK8lgMtJZs3GXNy766Lat6f6kOvUO
Ty8OURe8Z0VsACLzhrUVHaBrPlmeiXsGiXig9U++qhOszTbfasO7MfUADw61OWbca2B4+9z3rI0X
VaSJZX6L6nfyLy+kMt1NSHNZtBTpRjdJhJp0iIFJCZmkqbilN4gON5SFyLHEb00daOePIYFAIWsf
MuDXoZ9hc1fhZ9LjhUSWwSBmPVBnG9bBQJy7Z0ekag2PiC7R/KXkS/ru9D30nacw7CS666Mcwv4p
rB+lKSRRbvKSFIxFvrZymImQnAv8LEHa3lVUHZPhR+x8t6v+1iPsdUWdySYDDQtHUzOqozrqBsfB
bD4VK8mHs9Z0+1xUSGvFYH3RaCxWoFCnvQKeSZ29/KIku5vEkBxlgbYffsEU/jD8EWa2iSHHRkuR
aPWG2m59pyy0CRpxlLBIfSJvmCGBA9hZaGmYjNg7SrOgSLqeHAuHr0vY9p9jW4PHTCmYs+Ak7wst
scWcLffXqCoOCrRz2YkzS/BpC0PjTAAQYhfKuKTWMyDFjdoPpvtDS7NDCk981+jcygx3/NlKct2H
wOlnTslaNPX3XtnGRWW0pvNiboaK5Byjd99qHraXHAQoTWp51P0kxz9AFlYdcx3kVv4S2PKbHnHb
ElTUAiqW6xTRa40/jBjm8nNE9YUx8VZHmrYSaXRnT+o5c60Xu3Rha5Fb1LT+l2VG36aE1xwKKGk2
iQR0JoiZSKEdGn4JUC/IX0aHG1oTZdcc3wMWaXkz9IO9iTv7VDjmbVh63bHHr7RNde8Hw/1dUwU/
YHxBbCvm1MsG7l00h8+F7twMRx0D+5nYLif4MCNWdg0emnUi+mk7Axws3zR2/RTfV5ax1/zRQqSX
3Fcw7EIT8XJluBlT+0HHfY7qok6sF8uNv9du8zKRjCvoBcsQRWAWy/a+rbnXqt6eTRiMiI7egumx
1M7kn1H4JXxGJ0vdnBBao5TbDEX1s67ysxMPnyiZDPqE8SZKfEhnkmltoVUwSad2L1pI4LpsD+gL
6zVAcGZvGlSLCqnwPssknUct39Zj9CFtfB8TndOOrxiV9ekatjx1WOa3A3XBvWMUr4iJNoFe7bKi
27S1fcACRssqRWOQ5Ldd1ZML7FqnquzCdZ4a2AeNFgsGKOpWkTyX29E77Q2YgoiOzVi/jDJRt5VD
sMMYvA9kJhZQUFGlr2sj/qqVS9EwRrkT99+K5lFze7JANViFzmSoe+1JY7JFsPuAg6histQUfA/y
kHEnM/Aj9K46522wU7H5LByDN4JajZVReCYaUpzshIVoQzCNq7nNNrDzW5DSDxnApjcrpHrYW3tU
YcGaTqVaZy646aLHEAuKkSynAyaljFldmW/6nk5qJ4aVNWHPYG3xrMwoP0nvZ1VjgvDiAu2rzZcB
uKS9oV8jVgAgJE1UEV811Msr1863hibuKzkAGejyL9H1WNGGD5LWntIpfNVBuzF3sD41X7VwcPLp
DuWAu3dtDUeji06nq7J2yxWR8yITCZ8yfyLfz+g9ZHpN4GzSJHydyH72Qe3Cc2i/GSFLvBi7RlJj
KxDVbehSV6nVVUVfASaCR32+Lks/LXbGPPNRcBmcSc9uDIdIUY2822wijotFoLKl+zKHbRJ1bBzD
HAUagOzseYojXAsyuOmUfu1zmyg2dx9MDtHu+SHCFEDAFF7SUtKK9Il35u5pSDley2a8zf0RsBxx
R0zwqg0i2WM1h6GP1KRcct4DL9jrGWxHGXjPXRknR1b1JSUax6Hh45593foWIdko54p6wvSpd4v4
LOvmWx9AH0cPVWnWGbdm0yMO1K0HC0zTppzm3LfM3XU6RVInjdGOA80h9pQqWkEGeC6xx9N66hQ2
rSygcF3OE0m8aXnq7mk2cOtyvJVMgoCmCU4Ns5jabQRsOQ15nMoRTKnSU2UTqUpYUzsrE2XymXa+
WDM6yb0fNdPWHnp7owtk/r3Mq50q7GjbpE8EjJL2Ezj5Om6iezOT+jYOYVf5zYPR+Pzx59xRPfb8
TRIzJx98dBCjOFoxcytuTkeNNXkWqC+7QL/HDGrnDeI76dXeAYpKvC8IxSFrD5Kl/qMlsgcXCrfu
uhnfjD7aqhq9wnJaqk9KIRPU50RbQdn9CJtcW8eOmYL+ssejb/KNaSCDh+MkocKeGN0HXBb5dxRK
JUvGZJVLMe5ypewDC+bPLtjAJgL3bLbmZor4OzB5lKu8HPF2CQd+6VTsdZ2MURG8w2mcCQTp4zC5
13GYi6pQrKOeOLuWzlQo0W2mNPoOoa0HaMIYDkm+ISpbMRj6M5g6L4KbSQbWTnCDOyJtxtrQa0Df
aeh0PrfWfiABxtPJNlJpbl6F/S3SFTk8IJCSpvFp8rtbe3QoW+kuV9i1A9Zyp2SImsHAIuaU8ako
qh5fLb5fj+UE2o7vWG7bhxFMVskr6gO7fCQODeS3RqOkqfJ6Z9TiexmpEdMu9yyitR2wvrtmiO0N
NzmG62HYeMo1dlMttNsyoZ5oudM6krF5MLvmcXTG+h5G0BpcdbhSWXjX61BVdcu6ejkIOzXEfI8F
4V2GQNDLBDCY++1m2rVMrfJ8DbA9PcREx2t99d559MDCyQKzUr32hvsEAWt4ReR9bfJplyWuekWH
152HuCtZkmGk9c3vC9Pu/xMc/xeCo+nYywf1KxJl89F+/J+feSvb8eYjI1yGrfz+V3zj8i9+4RtN
579M13QJfnNoLuu+BSbwF73RICXG1m3Ht7HJWhh2ASv+kRajGe5/+SADHV83bKARZKv8Ky5GMwU/
43GEj+zGN0gx+U/wjX/NQhFIgA1eGcF0pJNAb5xf3p8phVpbWwQZd988kCXF9KQIwuzTH3/6PP4H
RKTPY/wmIS7PwTvxXD4FU7dNXvBfnoOETSxdmfwQeUm8l2CQRIyFoHiDMTIn2IswdQ+0eb37909r
zuTJvzyvZVmOB+bS5mZkGeJvOS+2O+pm4xhfFVkSrfXqyjdJMVWSy4o8r2UtG5TPsRHvK1oH1UAY
LUS+TPtGRc4qCKA6DfVZgrchovXfvzDvn6/L1gUjn4m11jIFl9efP/MuLmUYa+ZXaOMdiUeJJrni
zlMiqNM97nkIev/9E/7jj2xZFCgM27QBUur8Ef76hHAU7bIOrK9AQBrRhPoSemyuEKuo/+Wd/fOJ
HDTDFG58x5ljkf52NXkyT2Rbz7QiJ7lhtsqKXa7M0P7Fkv1/Zg5Z/7iiCNXhGRb0qW6hnfvrG2qn
sh8sGO0rw/gy0nJdu9WmVK/0QkmJqzcT8CiYqXPjZh2W00dVMy65lrkLmDuXUf/S69RkoKux2NtS
AFiz0H8ph4+JvPOSyr+Wf8UUHRF7HGvratCKbOkR1c67R8XWdQaCEMj8LoAJpNhYm0K7DNN0lBZU
MXC8/+nfzrGFoRPoxP++7vztI9VnKWve6OEqg8U5l9fNUMMNVP7HT+PphiOEbdiegzT1H9ekN6Br
5TthAunUK9SAwdWjZf6fvhmexXU8w7JNiLXO3y5EtynbLDBI1hirmwD2vajerX7Y/vsnsYy/RlJx
w2Ht4OugrgxDcH/9+2dGk15PNQDcCBrCfKIoOUxBDTXcFnJvGSVoPRvLpXlDW2IgDx2dQXn2I5jH
TMp7r2H4pbB/NGwtJISA/K/0DNfUDC/criuqkC0c9F5vH41qgry7BZxUU1eEcavDyIN6Wcf4+X0S
ESvC/NxyDIYTE0sxfbSuLLrdf7N2ZsuNK1mW/ZW2ekcaJocDZl1t1pxnitQQkl5gilAE5nlwAF9f
C7xZlZlt1sND5wNSIONqIEGHn3P2XpvdEyBvPx4hdbVZ5eYwHrEmbK3CBpAeSAb8MDhdIkMjxCmo
+d3R9U+dZuXgXQCAIJYNTf2H7ddGSaCFaSOzKJvge2hpxy0S8Dx0x12rfy51PfR5MzOzeFa9b9CX
zxIG1NLmp0IkQCVx8EIajugaicutkpLBJIxfBwqLVslkTz+tpqPpjjLGv2IBtdtmOm4FzEnaSHMw
yHUCEipd5bvar/GGDsbQTTv+mLrfBHSnrSMwQV8tBMqiaZFg/3PAsDiKr4VKaCw0aUzOMGm0UAeK
lG+Cl8muKMkbspsXA1Ix+WZii/HX5pQISGUKllY+a1QSty1wvsSZHH4HTdgQ2cpviU1wIRmap8dK
AJQY46F4HSaN18WH7GO9dLaGkdp3ghhOrQ6Q9tI6iTG8tgXsyiVbee+nrwW5jwwj0tRGsqCSsykr
rONR0hmEZHl0GsmxEKU8aaisJDwCmr0kTCuXqMcIM35AGgnpM19NFvjVC+MzQ/4i3af6PdWEYWpp
X0OmG6aGtDMfZI9NU8Et0gxyyboRbBavZFzzN2p1ERirJNIEO+A+KmxnjRfAaO+1jdWZPkbZhm/6
VLfahi99fB2kzNEp98pyF8gi5a2BbBOCBsCiB9Se9g8ao5Xnghh7MYY8d1aNZ5bavTJ4Bw8xyg/Y
Ugn0gG1tis77nUPC6N7IwKM1pMnIwYoZ+83Yx7x5EpsmcAi08C/2oDSx763GimFaZtBOj0q0ZvGr
Kn08SeiIs7r5QuSVNdtEjgrJVcAu+paLSUTPfZqOw57rxa2zXWSRg6EvcAH2YFJsVTnvHi5Ad5e3
k1N8TXxoCyqK1PC/h7xXPsHjdT0yuxsdGv7vTUs87KEiqCpFuRe3fvTqMhdEH8EuI3rX05BLfSL+
HfJJ55gemTQehJoMnmAQRFeIVI551yPhGietsirvBw5mMy/ppVoEAnlB6W0FgQfEx3r4MJY0keKv
QozaR28Ky9mVSVQcJrtGcW7pCQJGX+Jco5KnEs9mzW+e0wFhxgx7Z6jxnZB38BLR3sc5U7jGrS19
VLi0flTOTJDZUHGzhphQyV7N+Tl6WefORvdREZ9dwc+qlqqwYJkWfuCU5M1rmT8bF0o9OnSRTcu/
d1EPAfBUOhscrIaVsRz6cGIKLrTUPnjgGXsErpKAUQBgMGsGwNyHFrVpeZ2iOHfBtCJZBLMj3f7F
NVGQrrMpbdxd6OWZ3AKs1wKAKa5+aw1FYgjln02Xrw7FuMTdVqsnUmR0Y9XmENBMUWHyHSYrAhOj
2cW5KiNI+zgASGrIhzk9oUHZfwfEV9Jg9XvVrB3HoWkvdfdzzHK3OuojDE/oxhBIDVnE4TbrYyRF
o15E1rrudEhOUUNmQ48bE+1uXUc/M5pB+i3MkmD8MWmt6tYNLEZyjftJz1FGDC7WCIsPLwKqGk4Y
3eNShxAQs3OT1ja0fYsdReMN8EaxI1dflUqNlrCkyOxPPv40/SAasyRI3dDJEoABazDrJ2vIWEnT
8RkgJFb7S41kRpN1i/iMunUEGVZFgtBepw9occR+n4ariW7giIVuquTawhH5pZlmL/cy7BEaCT2Y
+vVAadtsgLujPvcBDJh/aG90/kX0UWsduchpeEyWmN4iTa+wzMJxSl/R0SjeW+jy6y63re8q9kcU
c1E2mm9+JLpmo1eWsuny6Jn3InVvTHdFNfTGqyWbgFTxWjiuy67AEaW2NnqIkdfHHfv/d2W5/V3M
JVfz3+dv/IvsuDoKwvZ//Osp7Pq//9y5UvuXk/Wjart1v2uiQJsu5T/9R033//rk32u//1vNqLNl
/d8niz4TKxr+t//5p45+/Qv3H0UOYaNfTfvv/2a5f9PpBRBSTnjMTP2navp74ej8jdpBGKRKsq6w
/v6jbjTNvxmzENGj0jJt/p9tXDP/rH//N82mpkT7xKdFx7Vozt/wP//+v9dw/yfsP5Xh/7rZh+DG
LZ+tqcT2wAI3P/9P6ZZ2RMtW9ED8I+76iO3VNud29tzSv8Y2VD8XQdJei6AVJ+EtlAY2x6UHOmBF
Pk6gPOm+meNnx+P4XIad4Zu4b7XOeJr0AVpl4nw+zhTi9Z2dghmO8pQ5TJn87kLH36IuMA/cYhej
0SskaVMISNlW7T6vM/25dZ3gMKZs99Xj6SpgKGWLZRMY8gOQNTD5zJ8ug+8p2kf8M73OrVctNTea
xmDGtcqXyNbD55QhwWroi2JrkFPyjP1Gu1aeYmnx31tNpf0lwcsO5zmEi+YWwQtecH9rqFBblqOr
PXemzQyW3eapaOCgqy6pvnBULMXDFIAJAEfWXQ9ice0gCq6IuqTfRzf5iaFK/uSmWXxKGQLFwPkP
df+DIdJwdBAcHvk8q2OkYbP0TVyRnUhORaCSEwBipg3KJh9Us8pkZVIyHLlrLZpGEy+kr/yoWlzh
kxjFC1RBqv3AlPtaqx1ChoY/vd9nZ093stccYXWm6f4d9XX+qrTp5FdC4OF9b6q6uVqh2VzJPqLL
x2u06T3gYQbCgg0BZ+ouR7B5opDbOk9tOoygkFyipemTlyh3UqRPT9nkvDtVDLihIpO2j8wvbxir
o5wPygnoFLi6ZJkOA7HGaPSM1+acdYP//Di4pnE1y3K41DKwyH9q+mXUp09ztPXdn9Xeqom/y+k7
FGmNGbKODiPD4yVw2npdB3a0Q4MbbmHCux8dZCOvz0DkBvq6DxIxrVxWngUwJ7VloinPHYmiWhwm
Vxm1HlpbFDdEGQ1vZaG/QsG6NxiA1NizMXPCZ3aJAq3hucBhfoGSTMfDadib6NEmLSsYfIFZvUXG
6G3koNszILZ6yyx+vmM49pIffDZqqKALk5fvYM+HRmaSTrcda7vSUNEtr6eGV8HZ8huPP8DGZEcT
+R7cxu5LpZG5hYeVz1Cs/DiWE4cszI96bfrwZ8xuMa8NaNbIHO8NsrLWUln0xlVfrv/pvJnPLfT5
B6G656kd6qfHYaiQjUmVXJi/1qgk1kGTOudac9wdW4D76JtzatN/HkKBoLJMggF9JF89nvjHY0wJ
uoPm/u76LNqnirm2P/nHZD6U1RxvKd1pI/zGMlep02zTOB2WcY5Jyw4z+6nWDCDZvpYwyIi+OqLA
zjFyAOTFBeD4SnvK5oNIh+yp9g+PR3rb959i5FNPozXsmwxjJwsyQxR256emsV6N0B621eSUp8dD
j0OFqPSvU67CdCsnYsZo2uAvI3F3QxnC8CEYBlBs82cQVArmd9wpnxFUTdYtol9NZfYr2djZxY+7
7BLL+O9fiTSgjz+gdK+aXCC/n5925wNq+hDOU+H99Vja+mxvSNNYxijbiFoTPup4FEnrWIMIiku/
J9m+ekaSuBCIk2/C6kLetanapGCmV/poYO1rmWvJ/3p2+K9nx0JzD0VWfFOqjpck17yzGe1V5N1S
zX33hJOvwzkmPSt9qsAyNflSaujCaIOvaVhxOkwvU+TKYxsj1jAgblWOrNYmscc7Q6ptLEL3px0g
Jp5C46MovYrBkQpeeLUMzPkeNlViKS5dlINBND4Vsx+UI1BlNyHtLLRbQ7V1ir7ZteSgrclfRJph
VJ676GIXHCmZxNAMnYuLNmEFw4+Zq2/55HX5Nd4C9NezCGAytiC5tp4XrwfZ9C9o+foX4Zn7QCuT
p8dDpZkTSmBBFgmIWNkREcNuavKicwfv+ozMsl1ih0EyOZ/+4wk3qYxd4feXB3k9HuLoSCoqxLV/
+jIrJmMpAphMdlo21zgszH3nyh9w6z1AXYZ1MbqWjlmLulaHom1hj6gJGcO0MRry6OAX4mUVayZO
zccsFFXZ5P9E0pIREdYggyOT41TZAlE3PRZQh8tiXBtuBPYhwhJ5CuX4lMUOp7R5jF1Nn5bgUH1a
jaR9cMfpfRgCLe2vPrb9g12lBqnU85cGkg6pnGZXMmQ/k6FjkPoSRIfCMA8h0/lx9XjMiQbzjES2
J29CoQmb/93jkGDlWkiPm1IMPJUCMbRt+NVApRGVlOdEhMWpySPIBnV2teJiw/Le3ns9be+Rpeub
1qnzFZ4IgzuVFv5RKk+Pj2chP+CioLmAi6z+hDDivOhxP92HJF5yPxUvj4eMhIBIJlxbTCty8bhz
QQZrrnYl841lYWp/POZ2HUa8mspeyGaOwJv0Z+WJcet4SUYPMMpusFS0hd9MZ6KI9TOjuPRmZ2WF
uKgt9o/TxyGDz8OksRq3j9NoQtPRZvoJ1dhbievlPTPI5ozKsts+TknxPmejkTwHDvEAWpBeMtv+
prOavgc2NwkoAcZGC/v0PU4ytJ+kSlyjrlEvSJz/etzIKmCfeVKuHv8VuFGF7NJuj1VDYjCWMe0C
6Q2pX1m9jb4Vc5WhcgtkH717nh4SuN0NW6/1IlTI/cdEwsuTBRLx2Ui0nS7q8RCUmbsi254Wq56Z
BDoZ6cHBUr8lstoFIYzOwXRkT97hwTOd7hC4cGhzrfEunanvk7Fk7THURKJCYGrwL9lWjWSPXIhM
2ROAFz6LygEzEAiC3UTpr1K7sI4Z6usnHYMTANQe8TfQ+GPgcRPlV6amCog2QAb/5Nux/uXozHNl
MRaXerDdS0Quw9KdnyAB88ULkHqEuT5dLLZB8MhRxyP28F5w3T1J0/oUqCZfU14UDOwDxVXvmK9Z
0mtrRYr65rEv/MepOW8TH//48Ww1teLOOrHJKw01G3yaJ9tlv1pJL94RkRHcdZ0/AW59/21zpWZ1
usPP4sKFsEvKcOUDBLSCe2exkcUQUn6NaTcnLIjpimXX2ps5+E56QgjxJvGu+c5TZ7QJuYH1OkS8
9bMBMbuM3CC513CTtmlhEH/R7OrM8Q/KEe3e8S11MBO/OVgduUXBlLVHpy3A1deBOpmqhFJSedN5
cnN/Q7VIArIlU9Iiph++xJhiwedDARmGbL8n8VWq+E63pFgRD+HusbZlyHhUc6OMTCGaxuZ5UIG+
G5OxI2RADEfR5CZBGDCYdBcSSSiw/2PP2YARje7s4EkctIhBbohSIsL9jdkF28gqe09tZ0lLiRhD
2x7fdTq9K3yiOrjuenzPJvr6wrVfiy5dRhmBhCxF4sMt3wTwii+99fN12+zrvLJure5MRCOO1i8T
HTio/ID0lEBbjdlQn2RGaE40GmQNKaTqPuqAXeFM6tj5ub3Ea9BiXmOiX1rlWlUINvJsaPZZN/0s
S2ZWg48nHqQT0mUt0H5rGMl7s/rsVfFpWN9TrPfPfCMasW7QElgdjrvH6WjU5hEpXsiHkn+CNnqZ
umYGcNCZNqG3dzp+QGJ28coShFUmbi1Obpr+SXSBNjdv+htXRL9O5vBIZCzNxvJkefFom2w7mcpT
nqSkJqusP+amLzYR0OBlWUsISXV3eRwIj+ouOulRGy5Ext/O+Gnpffm712kqWQbTqIAMsmiK6m+W
wd8jQUA/kLWNQLfj5i4QY6yppMazBFoND4W1J49Fh4w20PZ8/CUGfaI4e79DjTjG03qAiHtHteEv
9cjyXr0gI/RI9sEnU4JZBd19Wy7MUdEX0WIAKIVakjHYuHF83fgGavgjdbqSSEVWB+7W4SrxRv2S
iCA+WqoAbp3G5Ztn6G8Nc/Dvxg/PfRwV70lN3Gkm4/6EMDw5hz2qG5c17CMn8rm2q+G7MuOfYuia
114nkiucmv5gQlNhlaj6VTqhz4jtvviE1hiy9bS8MwgKdWsi8V0MYfHJrF5QdBbFCcG3ejZq64Zz
q/jsTUdf6QTRHVi59dcmULvH41XiTuvQU98qZLGjQem/KomBO7aSL0HfllzgyGPpM6p7Sk7eX483
JmECtiMudmyH11TZoKyIxPgyde33qGR4VxLxTmNR+/nxJ6om860tsoi9PzmOOV7zN8TS+rYt6goc
Bc/mPlWMrbEUPZ5tsppds6OZx8dpqIsX32i06+PMaQmWIDb1hnH91Hd5u2NjhU6HOQ6XaSYPqeDu
EzqCiPM4dA9cFem+EqZ9hKjb7HS9MtEGzRG+pjDOBb2qTe9xE2nemgmhDxrX6Kg6uM+LvqqrpUhz
Y133cXGnkQHetgropcH8PmEyp9I3JfWI3+mbYTTy13oMfqlGqm/LT/aCeOaPwrPsVZHn2dkfvJaw
YJmtk17P3zUjPo9eS8yHdFPYxKSNBkFDjRC05jEIWhv8MgbHsrwqr/E/bfDCoNaJw+a69e5Daf1+
PG97RJF0zhjdHQiEh24kpB3tNWlgencM89g8agX2Hl32xq3q7RHsufDfBdU0eaMNTkF8qgUrfT1F
5KVP03to6RjdelHfSCAOt41fdceob8xjwRu6NMvgR62J+gLNJ946QarOWdKggdNb48RwqtnJvpLH
ItaxsAxWdPTqxtqT5QNwqmABDm1r2mt2nh/dAnlKQufuZI9ZAfkVP1IGpWWG06bPNBtt2Nsa9N35
9HFoRnMVTnbzFGcifXZlSEA6469V8JULz3+OZD5dOk891Vabv1iQmV5Ivd3k1ENPXUWbx4Ljg9gJ
qZ7hXzHRVVsV4D4a8MYcUC0lO23qxaVrWLtr3RyfafqQ2VsGyYch+o+EV+J3prqlJ4seAFBfrYza
d77zLPsZMGh7jxpMxEWTZc+2Z/bramJlTGwlt3nRa1t9mA2sZSEO6JqqnT720WXC3rP2msy5kS4c
rETpXSImdmtThmWzcimv6aQPXbqG3UrkX5IRp1OypuWt67Hshz9TZMDXeArVi4G26/Fwl5An5g/E
Ug3ctZ027T9LT/8QJHjdAcC5ZCKwcW9xHn429zIqsoPdeFuDCMaY/Hqz31Hn3bzB9Rpk9d2LY9gg
HxCTpquGl5XgJQ6BnT4ph2QP3txwZ9TEvhNJ319bS3RXc/7KMbF6IjQAkDw/9o8nWE/TjTsGmHr+
9Ymq9nDRtSTbYBhhfmAHT/gNsnsOimA18ottHqePw1iOVwcB17kogvxuenTNQgFhRxSs6PNDDBzD
rSqB/tAqhjs83BFpDfeYEhYLFa7vx2M5HOALpoX946xDVYijjZtYr02Ehs3/weNQxNlRU3ZyeZxp
Zk0GpieOumQC2mBlq70TmYr+Xwdovag/yxTTS6vq7Ng0YpekzH4i4p1XAuU/Ipt2n+bxb6NzAFEm
vnvQVDkhcySq7YExgaHJOGLsAC/P6BSM7ijKLVgsMBraja1pfJD9l0T3QJnmSL/6AP2Yjtj78DiY
dBCxM87n2CMhuzDIW/QzQuGByIKjYS8nXhmcvJDT+ixDGWe6O0Q9FuZ0VCgmE1omlSlSBPJiHCch
W6axjYOH62Myg7cQXcex4Le8kclcLyM/pZyCjodT4NsvGLyqJsCG5swD54K5up2wmdBFt0R+RuMt
euHu1GyQnMBEFzSZwNZ7SsNsp6t3k5klEuW1bjHkErNWHqVdcqA9h+oyJO9pyEEMUUtDodJJI6Dd
phPeUUz+G+TA5pwticlcY+H6crkqWw2+Cjv2q2Lm7M2C94bAPUee7b67tW1e7GPUqfUw5jCQGnoF
4iaKXOyqpEfVCYzEL4lpxdlnnZqsJ2hKvwwmTWADmUddcSPXpLFnUjyw/+rZoObOcaKEXjHq8BfD
2Zom64iDTTsM0XNTkVgXh/nSpKA4EkP50wvaeCNJ7eCjKndDM4RbK3WujKTiox33bL4syfSMhLAt
9dTFSGjqTSBoF/6AK3oob4+rhc8Solc3j38A1A03GDBo/+BUpPzoieLp3VAcZMOf6dKGhduSP2kz
4eavw4zDgUyCXHmEpYJbBu41MV3WmOyHhKQQ044WgvH/GsN3vcG19R7WG2vORIpSx2M81DWHYQbW
ZfpQrcAOBJvKs94FzvOD7cqf9OnJJACj6qblNU1Q6RfGV2Na6cZADLkwtT+6HwRHCBFbuhXpHoEt
UJpJ9TcilnZW1JmnsTsDh2KQZ6tXNc/8w1ruNRNhctUyfrJT90YbMtiFBH6LAbONVc4I8Ab/w6z2
8ZN6o3EZuyM9qMchMiaxEZn3i9bOWgs3dP/GtW3bFXTUeIKLEzobksUUTSc4ZK5OGifmW9Nb5oPG
p1p2JF6218qtKKL62HpmlGqBzpMuFwCyX4oN0DSuziy/a1bCjt5rQf/PYIuIIrlfTkA7N0lb9KSh
wdb0sHrJeAw3iYzLm1H0DLz9sb+WXch+0Nh4KT0lfCg4VUa8ANUUnWxB2xhhhrlGtOHtNLIPsI7i
OTVWzO4I/KB3vEz86KeOjmCX4xqiZIyCnWngrOCvwwmV0mWfxmQlKrM4afClJiOoNr45tld9iE5p
0fzxRPOMW9ldu5X5YRP+gb2OeWEwyGKlV+k74156jQ4dYPhPFA3xGsAQsl3GdJsCVsei5Ka2bB1r
69AKxnfbE2TruWepTWc1m1w6t8OHQxSRzJv6nPPGxkSgGC7Gk55ko6oNrX1ejN4xt55y7BcE1L0T
W5Wy0xMrbsb9jhW25M7NYQ42SGISLNoooczok6MPrCdH1DGRT75RtovflqDBZZYHp1JX6oBvTJ0C
KHVuVL1kjWwZOHCzGO0JkiUzxToYflQhfzDBg/w4qO1VQ/cBKEK6ApGxYYBiXg2j/ZO7+d4o037V
4RfZWTERwEPH5taJ2R7mmbsAMCR+SAxpnVveDUXQIL1Zpula8GEBB8Bn6ZrPGY7nVSHH7VRk7o+w
XwbA2cJ4OOK7SZ7cCDsLHumXkA3Pkt6ylwQoibpKvjoNjDUUhdvCMazlhpg+9y1iH7UwZfUHk1Wx
zTNAagx267XV1lz01ptrgajAODQsfbI7YyOyDmPWEJHnur9RB9cYfmfMo05zp2tf86qozmmMR7AD
5wgEc1MmzNjR68H79fd0EDP6eOV56uQT7m3USSl8WNVBaefiSFPr3e4JnZyhSbVqkcTgbP6ujWHR
I/f/imv8MVIGwxpcBlRI26eE06h0ishcomk5REMl99Rb9RXY8brMweV3FnupmEn2isoAb1Nz7JxW
LAt9JDM1sG4pCohVmpnuKiJNVM1JeTY96GWnxwdBJwErnbOWVnsuvem1rtU302RBOt30DD3lkCBc
vxRmvTWzof8A0dts+vgpCWMXlEXDhwSDGJChrYY1lfsikS4FhZBlJ6vRaRF8pzQbU6O4E1CLmCPf
elT16zI2O/TVNYp5b4wZ8jnuCebXuRPiV0O/36VUXjV5dkfpgSZKSnMzweefl65lWyvnA/wCOR1D
8xZ5mXOISvcV+RIeJ6+u3pso/Y3BftdzsZ/HPGEABlllI5FV0AjKWV+Owim7Z+5oi3D+rsWETzKP
HTqjBeZclX5wj15QiJWrofGNdU53px+eq4aBFBPPnyqZzbFlbNxKbgh6KlGlmcG0xTaQ7qOpgW7c
mctYOslGxgx7SA57dtz2i6wAfaEBXFq1pA/kUZI/0cFZG6QkHwqd8YImZLmXEXjMwSYGCOyi3BSl
blJXo7Q3Jru6pm67VDJ5Axnw2fG/jUFKLBW7v4G0ePL5mLAdn7HX5KsrKPKOV8TrHk/xZqAxn6R2
ejMCcdatVK50VRsryOzPZmfUW6WDmO5cmyizAQV/DX/GCkzchD+U1dECNuk9JwLGTWn50UIFwG6D
ECUNklW0EhUat9IKyTNKh1XSKloWVYp0sFbbEiUOex7qQxDe1UfieR7eHi9YwAQfAKTVH47nXSVi
glVVBa89jnRSJDT2Fv4fBwHgEqXUu5VA53N490QPecqYSBcteXFYHnYm0hv6ydEhzDcKIeHe0kZI
R+PBqMQqLLw38pW4Q5DmvbJzUKvEJEZbW5VvcA2chRyybqUuXgcbEFPQGni+ua/rchcbHbMGW0+X
BEKcylK+U7Y2O7EbBvCBBovMaoRfGCAW23iBu2NI9zujgo8ynT0ZrCLwbRh9eq9exbW+bTrpbouS
oXOTreqWMAbLm9YSCwvv2hzIUAbTMsnKuxwkKa++sffZ6aD7Iv+mY9IbazafQaDrUT/+pNGBF8U3
NiLRHGjNMUkfEXuplMioOEn9ox+WG5SS2W6Ys61GDM4gygEmCHtvsyVZTg2z/Aj9Tkvo1Qbqx5XO
b7wr9PhUTZ15JI+AgXvdIswqkgU1vLdgXvKiV8ypacLEa6V+JpbJ2MYKQAuRK2UFuD8Ct3PYVKUX
QzIQijHn9IHY2+oaz1R24roXPm3jLda214rZN4JP10EbBEGpkvVRy/pk6YSk75TSt0+lJ7HMtfZT
QfQwamJj2RmYtOHiHPy2/OOrpLxByz61ZQYTtSsw7NfxNg7x85ukRDd9zXct9PcSx8hCOpImmvSv
kcXl0wF8bHl9z8kQoP+b/d+FjVXwEPfwGkVseOscKwgcNWQ8BTaUyCYTJAxepdA13IQCXABv8ZYs
d+6pTuCvB3KcEAH6T3474jklHK8i2Y4EP+dANFZW2CAAoC1w1RukkXwMKIf2nNA9DNZOIdxtHk0l
l6/xoYqRrdRc/eoxgeihwzTB6vaBJ7LnNEvyY9eMWEILR17juNqQHOXcW5oGAGsTa1W6SMYJ8PZW
g2YHpNrQyE6gQqUV4PL50OS/Oo1PuRkjaK8FOXFRlJ1V5LxWMSgJnZI4x2A6kc+61mLzneSecpVA
TNpgRXovDHc6uL5syJvVogszc+DTcBLMmlUdKxvK7KwJl1MH3tNRsQm6EpALFJ5jmqdrt43DS9l3
p0o3XHZLOfkWZXnUKuPD6NHdxjFD5a5gRmW3ICZbn7ub2bF5ri69ANdfIdlrpFOtxQm8fHTMaO4X
i2bknl+T7+qw9Giaox+j8cVkqKWlAMiyGJdd/2wYtr4ioBPpuenkT1wg5WihZKkQWU48tJSNc9T8
Llk2khQOBH77rvKCFUS8iRrJ/TVoP0G8dQTP9fcowhXUCrXTp/w7EoFBNpbb3YbR7fic659TZpzQ
uERHLD6fHQhpdr/4oIselno74s2MQj7nwLNuCkHfxbdH7r+Dd/St+myB59uUOd4LWEO/ysGhPB8q
rA7x+ItN4HDD3DzcIoZF+8LHrDu29nArsmxdeg0pQEmIq55KAGljPmzKax2EG8ZM7o3Gr3vD14Z7
IcSj6xoZk2fyn6IygqWGyTXzPJJ/hNutI5SLR8ua3rSfbDliPoOMqRp36RUrizd1xf2Y1yFOZx9d
1K80pfhQlpKEOIvdIBuECJYpQ6TH7wT+Bu0f3gmvPRtutsFhPS0YGaYrx98hh0K8nGQk1hLXu4nU
S9YSXeHgVFnIdYc/dVH1hUYOx3SPaJQ+PQ4ARSheaSrwfZy5Lyk/OwoyWLsGRs/CwV6XuXvD6Zhh
F3NfddpK0V4D5Sz9LN8ykPEWIco7XJ7NKZ/uI+aCO6r3ZTjQeUhTGcFSD57MQN0IUmLg1PqLrBu/
uphgB+ywd8edCHpUcDTQlRKSW+WHRxoLQNANo9fPSln5Jgyp6uJyJx31hNDK208jtzGaJDalN9uO
kETe6Kab3S1nv31i5PIzBBsNSjPFLVacZCf5zmGy6k17l+m5thqgIi0RV69osgFbsXmrYecDA6IR
21VuvHfeu1ExliYDNxBs7NLA22vcwAIXwYZob56oayJQCmvF9BIRUaFWSiETRqN5ocvjLCep1n2s
fQ/aDFvy71GMhQLj2xUVPLTEHj/rbC1cNGW61YNQLFEtQ38kVW7ZuSneRrN/a0kWI48W/EbtE2cD
B1JB0j0ym4CCo6lDQkLFTAHoVo1CR6lq+Co023AzlB5aerYOdJl1J8UbjX5JwCFIYosrPJkWVQfw
gqkMPvGGS7Vv+MRWgsxFUiYMTIlZBqIjaHV3qWBopFjxNCJbYLJw/9ebD0n21xLih7d0apO9MYOW
Ve2Ob85YGHuuUYMJ3OTvagfFHIyi2DKQb7QYMC2fq77skbMgBNx6IwFqMP5P1lRSnmNBGRnRAIlL
THo1mJQN+DSaxMqdV+spaZ49c7roes1onfY4N3KGDWBwtn6TY59t3uk4+geSn7quiI5I7zeTDnOj
rPybxEWx6DRor3akX0CZQQz1I0jWH0UytqtIx21su+oLo42xNrue9JJwE7vlRfOq9gi3gvZ9KRaJ
H+crPF7HYiQ0U/rhixmPNF4hv2ew3NF2DxPUUq04tcWI2q5z4evB0yjmXgjTGYSllncY8WEuB6+M
13pJsS+wplNwAEZCsPGGLzucg8t7WPfTqw4NcplmCpskLhM2URzwhhfrImKshB1i7u4+5Qb9dwpL
Sjewx4jS0CBiYtdU8q33ICpEJZc6ruECVya9fufAEHlLjk/RIY1wHUiuXqLDgva3kXAsQoiytT2V
LYPzOZQTxwbdbY1UVjF8535EOiu/FFxPIIBSvmY+dlu/Z7hc+SuWvwH0wYHpb7QnRxDKFPppGAzk
Bgihr9irUPejp6nLZ9/VzyUqQcS2IR09ouq1YBsQwrSk1wl++Ic7kTLvYtvbVa9uo/+BC701I3Nc
TJnFhVFHl6LtLRICi/9g67x6G0fSKPqLCJDF/CpS0ZJzar8QjsypmIr89Xvo2cUsBgMMGuNu2bJl
ivWFe8+9Nd3uth5i8B/axpLQkWKUiu2kP2tub5L9OUyQ4NzlYAl7P9CyMbRqCJRJOdqWAQD2WCdw
0S4peR4v/ejfFAhN8c43fxpogn7aPwPzYrptR2Swxt5ufmDPkba1s5Wz/Vor7qK4XarDMrMJ1+iH
KpexAYnWsxaij+H1JYi4yCPepCRVJ3WhMXM1xp1jfxegbJNoXsPmPYLD6ZjpA3exTZyRKA3iFbUR
u01GNepJUrD16MrBkkDAVXz0FBSyijUwoY/GYXKjOx1pUzAm3Jqn+SXuzHQbaT7AGT0pYI5k8e2q
HWzTJ2V7HFy23l45oJkljFLfyje0X8RpomsK4D4QWlnFckcttc+YHIy16Z4IOrkHxAMB1dQPyK7e
clTpw1XpT204QwcDarSZnJKTizE22vyNZSakubRLfTu4s70BhXXrtfCG55zkl0QrkKrMa8CH7MKz
h60xyAtmwZZefo9u/THp5rRXOtNjE90nYDtt18jpLYmTN1gz3sOyQos9/yvKPCtsER2xrJxDPwMf
0zNkZIQtQndiWDSIKOVW30AoZYgkjfImcwv7yPTjul4sg+MYu3sXN7ihXIpajB3FYVqNBCuVG5/7
HxFn74Wu/B3bfeeUgXXsYRaZYvZhcWAZoa72KebGEIPed7fSJxiJBK7HCpAJK7f6JMTvNtzrHMOu
bczQ8286NEcBKg9qPEebwpIcHKzR8gHw0rxT+Ei2+VI1gdaJCoB6DR91JHIL+cgZ+ociecLRNlXH
SESQyxl2/WuSasPWlvPTOGhX5WoCR3GCpUpvuPHHMQ6ivGJz4yO06plU3SOjOfoeHNKsMMLEzLAQ
NUxmWGLfdxKQcgS5aqcn6D51I4ew34RLfrIG8e5ZiCKAMDCdLYbXgfSBrJoPelN+ltN1b5gfvdYl
+wL6XB+L8kh0kdwqqqGxplm3ma0TuDU/LqXjHmc5pHBJ7NMYj/5dNc+PSGyvwMifKQpEoOTwjAL6
MIOcM1PzMS3FB0RD/2SmuBciTe7xmh9duBtNNr5nnIwAZGlPdFB4NsTeXexaxxGvBHqD/rUyHO6D
nOvbaIyI7nJ1QHIlpvUm6vYtoYQ7KRA+OU77yUtv7WIcHWHnycc4c6zrebizfEprodsHotDiwD4t
/FERdql5+mstLy6/cwtmYejqrbdFffgZxQp/Es1zORMTvJ5oxfKZqfGCweqNTYwOkqTGBTKjBOnT
s2C8EtpmeiY8CBi5VT55NXhAZeqvRirqS9yRsSPGLEAGRPXNwe/NV4h1OZKHi96hrWgdH2VR3r/q
q1pZUIRN8yCglkACmiJ1QMrbAODNGcXoEbEMy/ySSe9hUvoftRhrXvJEQxanR5G/5bHlMj1XnD1m
zKZHppSBgw49MGcI34DEkql6ne3hDnk+vYv86lT63LU6jcerozVYakzzULQcHx3xPNaSXRpkdug2
nBgItn9EsAqkQu9eMH+x+86at6lzsu1gsx7NXf0PheTRkna9ShRw3RzZZS6XyvRe1MTdue1tTo6J
cVSH9KGx25KAuPLYD+TtegzRg07TX/4O5wG/F0hriLcDwiueHkFl0/pbaT+aqm6PNiv9jTalB28Z
/xCZuG8tTNwOux4ofcsG6+DGH4l47n37UFv1p63dLITlAGRiEaVpn15GVIYRKbQTJV8p4rEVAgH4
wpQmWYuOBFjYlABOHN19Ct0TNvrNqHcPrYzvRsJOVrRxnvVfw0jo7TwT5WC2O91CoSddHwph7d4m
NUOydRsfOnJ58wXvZhyavMm/xq4bD8YCATOGxUaoOzqvnRWb3xP3Mrp1Iz0Vlvfgz+Ipt+JPc+RT
dZvcXSRYXJJsTBr8w2A643cr6y02/ck7fkp4/571GfXbPEnOVTy+TU77yG4GxnczfvmAjAcXeUGl
De8VP+2mlfrzAHd3Hb9BD3KGV8MibaQQjyi33xe8gIxs4kAjYUHzbVha+S2qdJM5CNSP2n6t4uHD
7ef7VNCNT9YQAvShe4uSgYEFeePLjYRIjExjee9s7oGCFOIgme0bXIK01n24TKUWdGSzAPSCMloX
O3a3r82oI7zO2C/fqsF5K03xirTgRqVw0ZaiYV2OW8x2h5uKcLlN4sa3Xin2bmKvZynpX/piDhsH
lvjsGO9FAl0qG/EYpuSHbPS6ujWBoKLU7cZ9ozXqMMIh4wKz3C1ZhZgam0ejiw4ZREmY7syKiMeG
i1K+rIdWDq7UB1K5wIVnSfToxeahJzubGix5LM0pRUrAGgYiMxjV8uxkT+mMRLDVMNnhkb3jXnXJ
cJOwnzAvdqo2tZ8UkKs51EubBFvj1h+cBCFsejJnQhX1ApVIWt03rvNstcwjjKG7g+1C9yuPlbBc
cl7FYfReeUrSVHfj7Dzqg8Z6JiWQkP5zlzUM9OVsge5ZEpTgPhheW0/etHTk5GPy6Hm4xNrmYyr6
lHUY4UGGVzGCqOIXW7BflXb2oZGwnbZ+suaQ/MkYHGA35b7S5681kGTpT2ezdIeAkVi6nYTs0K1w
Gq8DNFEkUdA1nQ3/vyVk8gdJJ+KLpCxuY7OiAHd3lQZ3XE36Q+KhVEBaHTGCb65zj3H9UjONqAvI
hR2sN8OAEZDF0giyJHuAkzWyr/K4BHpWvxjkmw3ZDz5pAKkBmauMNgz83ghVI+ikix7xO1Bo+PlF
z933bpYtX3TkRwHkqzMdPcrBvC6Fc9uWytjq5H2u99bKwglc2x3kNjjoISL8aDOu7mCNkJstMkdC
Naj9lxELHg5JFTB02jT+CMcb70pujXeieXNj4Hoyb1CKe/MPmqggWa9cP4G3NC8P+DHJSvDVg85y
tBoZLtik3JtRojipuba0kkW4GoYN+6xzJdgt+n31kNHshlbzBz/PgcYKYqxQV3Pcs/mwDo5VQ9gp
SaMfeK/oHQJjJi9aMEDv2ZAJ/x5b+Dg6I30aEEywg012LB6eis4Su6676+J43LuuT/Mh4VJpDOiN
ZVOZ+dPioHnhutsL8heBDFY7laTcIjoQo/Him4e4fXRt1EnaOL3NupkduGSuUHVBbBI4nT23AiFu
y3t9hudflqT8yKG76gXYWKF/Ui8ymMnxBSNN5mpoVM8ffb0tcn+fQ/LcM4EfHfzDIpdPa0yKStsg
koBTB5liQSeTm3O6uUK3FYKeTc5tSaJSvWqIFufkgvBLseCcUlKdWRwvhLvpMr9qjPmFjR/ws4TS
Y33+qDQho5ZYFw+oSX4ahbqtOripghbHTFqtukW4/MZ12rn6NQlAFywN1OCckSBEKUIbZ9r2mXtd
ufV3rudnGmxjPyW5eZKEZ2ySFN0Qk6YNBTVtPJHxmmn8VNW0F2NX3DU5WxxRsvkybIgAThYx6K/2
jUH09KhSmFPOEFZ+GSROQ7xPAxE6ObtI8ULwUlqRndgE8GuPq5DEB5/A+FEdZsVOvOrObY//NhnE
o8zqcQ8ChhmcJJIjaWt1lUOswMiPdLweuKpZ3KWcG5vWbR4oXu9whrtBP6PnaUtsdElU++RcQNzX
kesGdjc/aRXb68IygAP+nmlQxJcm0++mcW/rbsAEa7lblOeRClOjHhi676nPWtabiHNUU2TXBXWd
CZpjSNriSXqvje1mO1M0L7WB3DxfRuPSg2zK8+qblN/qYqY5RJT1DzxLTP+adYu5qJMmSBBkmTME
ek8GlpN1Nz39aTyZaOsIIrDHKDvoMHfB/zWvSZxX+xlX984Z4T0TGIkJimR2O4HMrSHOeYqEEHs1
L/5fHyJiSFEaGavcitUBes+9RY8yzEP3q4MNEmY+V73TR88NRbuW4IJSw3RG2VrseeP1aAkwkmFl
Tl77+a0fqIXZsvh7bYlsJDCDE7oEdFeIrDMc4eFsEiOuwY1CJ7kEpdvdwEWYrvOmgyrQls5lkU6z
TxMjCoj5OkreluhDUDiQ2gPlqnB6LNDyPkU4vu+kV11FtXQ21kTUzeI8ZnLNxbOvHBJH9kae3hcj
ziK/uaWdiw9pT6yxk4ynLp3P00iiZhU5OFla97t3EOyYna6fXTU8l2BpJie+XczYCkHcUO6vOcgj
qiLeVYRTPtsF75IS4FyoURxKwuvDwRe3BXZAoqPQ4aPuJ+YAfil3XiCh1Q3xo8Qg6+/xMJOyurR/
mrjsGTGVryWSue1irpcCS0Xdv3PGWJIb7jF6XPWfyoWaUctiuxYYSae/R5V7KzsF97u0nUCTqx2j
B5zFTu6Nu/i3ipdpU+WYBsBRjifVEb4kIYwJaO51fI9mm89S/sfAiYIcJ2ExOS47eIjOTgm7Y1GU
XpsKYh7yTyykA8FMWR1t/EmUHHAzu9Y8yXdDmhwEr5rvolCfmv4hUz0Phx1Yglw8NMtHaVd3WsKJ
blTY6lIW2QQ2eNPo7+KkjPaSxfoh8Xsou4AXF884unESmhaaAbjiQi/re6sT+ckWPpHyX7avetKv
eUjfBdmYf00CxxO/Z6ZKLh0V8w8GhqEyaKQTH5Y6KSUA6SG5QNTEwL8xATtMnrt3uC/QgfCdt/15
7Np7x0lwTJbHkvm4lTGzaBSNv65lbETZ5YRZxB7cj4xbzdKct8X46Pr0I6leKx25AyyED2/0RyZG
kuZPP5uInjbSsNElRa+jIUJI1nI7Zf41QkkSbd35m4QIvGv73E8usSI1KEFwTKX4JXD/12n+wtPf
a2ognwSz1iRgGiw6cPcF0JpZMsZPsoNp6zPFQX6YkvQe3Wa8reOsIwTIO0YWLN66H46YsTrG/Bmu
gcSic6dUMECyKn0+kgFCyTR3CMW4oEWeE8vGYVTftEORnGXvv3TEmDG+Hs42Ed2bpo0vnE7nVpue
oikBjj2bb5Zd0g0znkCHmweI4TGRlGtfDj+8heJ4BTawZi8TEzzen2UBJz1KECLdg//YzthSgqZl
JLuUzac3slR1xtfMxrhWxvI6HtrLbDOxgSThxF6PLGt9eZ1XrcDPSrEo04lmuy5ZE4B3KgWbSTW/
Scu+jWPjp1D2pkq8r5jEnsA2jAdPFDc90MidYIngmZkIOum+4DE1NqqFy+WTq+j4HzWLJDAE5MDo
ZJ8YzEYy+v+sA1o4VtrqlygHWOX6Dy8X6D80O6T9Mmhmd+gTxwTt8YBeAr3CSCZz9jWlUEZKw32g
GJgCItRdaJ9ZwhLXKGwkGvEMJ9XYGRbkS4cGvDOLfRz/IPKnPBMC5ZHStrC3g2yxSgKBcGam8jZr
zVtEkfF2eUUC+dMMxgM4vqAzahVU6GkzJGgTmnS0/OQpsTQn3YPXjkQdHAt0/Nz3bPRmZqZ9xKyu
WJh4ZEHVcZg52scs5Yh3mg2eV93lrEgOs6MUqQMRWeWdfb1UirzcnfQ6HAA+gJM5+SQKvtqUCWqw
iONWluWtN8xf5CzSn9vxvUD8IcVdZTK4wFO9myJ2ArZR3MIpjyCou3VzW3gtOFKW+80IVEE6X/Va
IEasRMNK59WluH5HOUrJCQ4wqy6iQydeNe5H1YAI98KOJK+591/xBpfsqgRX6nhP9hkAxNLYo73f
DYv9hFeXARihP6aGVzGtjomIf2bU2NS6aC0QLKDpSeioO3ffyIfctlAsu9scexY2H4QwPQ4vz0XA
lWjfZpJWOwgC/caOWOiqLj+N/XBbY6kJobnTcim4ZrnVEOwxPRbuepJVxUJpSVnAoPgbadmlH9R5
cQUpWHqY8YnU+/gNxw45jsADGkEPMs6ohNIjwdQU3wyP4hIPfdwY4wGlO8NOKrDYYlrUUwoiSxtw
NdZBi+5vj/7/efYQ/a/LDsvgoiJYkbBe78FOlH0ZfAxTCk80sRwjTYr7RxF4IlPEZfQHf6SfPAJK
4VeFR2jGGLX3148Shu+9GN5Ly39uVTQSzFtfia7lZrm+TVqPyfJskPOtxhjfSOOd67Egm5h5Nw6Z
bKM05DZ2y37K9ayvqNH/dIgFAmqW9hCzbtM080zHR3NkExtOIOxGU/hlCainAVvazWKByec7Yk4F
8rWcVyL38pBIVP5R/p2PvABzEfP2g1TGovQYOem0a9axYTxE30I+4SJ+KJX+WE7pS8ocweGWqSfV
M95l9vnWW0Zc2g1sZs6GcmIdGX0CJrgHm4NmPJeCb4efon/m6897lH13CPK6GcU21XyDrnevZR6O
7B470tIiokzZ065UYoi4JSrhtEThIE6eRRra2vodWozlaMf0BycejNPsfXaN9mI6losqSjE3N23m
+xmDJ39tzxfe3sn4EDfTvYVhglFsxjS7zG5KrjUmpN0mS/Up1EpGkV5DiLReseN0ns0paHQ5bUHb
1hs/jT44vMD04sBAeul9sxHeN94i93mrN2HTyP2YICcmmfdKd+i6qrb/o2jthQ2w1XJVtHPMhF99
M2L1Iqs2rbUX66Z05DetK+pwKfZ6NNwmTnzXJPGwS2emX4SkOXS6pLRmJtR9n25nZfViPs53tnzy
m/jNnLYcT+mWhMsntJLXBNhCAeLF2CctcxYbJ1YPaG6q1T5Zsq/BYKaH7gWsE4z+FtNuOVJExbky
gx7jSyjEUB6tyn4aaGuCTCIN5o452j626qR7bDGjZ7i99QglmzWi9SDHOg9irkikI+WPmxwqixuM
9WToiK679Ji3cKfbrt/5KJIdC4XnXPQE+fbqPul1ejFa6TCyaEZ76wHodOEyrBdt/FW5xT0FliEQ
2FiDw3oCOHK6GLvSKLMQDvy0EUiJynUqljvWI+mRf5SFNkixaBZVSlYtxmQ0R+MmH6b8VPUD2zJr
DyIQiW2CzJz1emCxiWHEJtxda5YHhwuHfggaMjrNqwQFPjEb3i4ndRxMHUqmGba+wxUQQVfVERpR
577qkECoI0qNYdJEwqmZRogvP6GM05y6RcRFzs4D8SKJqtE4hp7O4VXr8ZVo81e9Mx6zOTv7iAGa
3Bl2js6kHZwHxSDF0tzxXhv7h2EZLH5c/9ULLcn7wyRoM4dMtlhyYav0OEOzPBml99hM1EiWbQQm
dsMGF5Voh+kyj/oevS7vVjW+dJVV7UoTkEiJcGHM74Ue3xuZRSGGELGarehiayLEWv9n0BYGyqCC
aupmYE0I4DSqlCYpd3XHqFpK7tGDrl3yQXVb+vONQSwoqWLiFBGUsYkpmqJ8MrZWRkykP8HpMvHu
DVmFvKUcSLO27xgSDRtcnseaedsCxnpW5TVyT9SWGXrljN9hLbCA1BYtcF0KZIq9u7OaCa+jS6Ls
KBKCKyW9MSoaVCIIADJcZKkdsuICUVVN26pY7yT1iPzcwbSk0YDOiHO9hXscjxlOJgB8JpWhUxoX
ZCQdIjIjIl3Y3So2kYQkpy5av3mf9cZBWZLkgiHvt62ZnJKO92Cmmt3QJG2AUo8xN9nhsfaQWP4d
vo5+iwSXAGMssVZTnDPMjFR8hWOzk6ACuKIbZu0j7McqVWEiuGbqtINPAkmK0dnZtzRiQRg67ysp
ATyI+OIQVMMU52ouGKIkXdRc1qcqFi8sHQpnW+8Rl5Udx4BHPwXVC7Rb1Dp7UqKpHU2CzwepgXwy
WPMW0+fCoO9MNBQIYiWJoBntMUjKb0LnzGB2VQx1cRrDrOEbHg1zr7llfnRbqUKYJeR9+q4Vihah
V2HQdWiVn+3sKn6fSws8QIUoYaAUiP2046pUSDuS+JzVDzOi040wo5X9z1t2IIPaZ2rYac0ddxY0
rtAyYT95G5GiLu8caW+7intUwiiBtv6cl9krBEobn4hx7nWGAfa72+o6WlDSOGr7MUmaZ97f9FaS
g7ZkwZihp5LprB6U05CVpt2OrDW2nG1tqL1VOdyByJjvCtLwNprv4zkoUKFGZkjX9AaHgG1JruaN
Yy/eVczYf4Pg9gbSWNExHayFTTkn+pO+MGvTrCL07HsHNyl72fLbSPUPc0bRa8wa7IrywY2aKyYg
H8vi/USLWwQ1F/LW3ppeZZywgeSBp4S/R5aAf2r8dAedhHZ7efF7X21Ke0SLUBXrlW2Gi0WAj4tc
x0uf2ePfJq3xkyREeNT1mpvEQJ7Nx+ucNodogJmfIw8YFCk7yZJevPnVLTT3tjN+Un9orz0Hg4YV
eSIwgaYRYpFiBqpIBdes9IGAwOomcVDvmsbCrGtVUBfygd8MhH9MQZ51a/NWvpsiXxJekg8nK8vv
O3tC35u1G2dweeHH98Yursz5Zk1IqubhUwmE7SZeOtiIC2lhMnvHd47wxtPUZh41PRCCQWVuRM96
yTzKZF1F9Jv7phJxwJn0llF47coMB4wRtfrBsOeXtpwoXlG2cyH0P6P/oGIt34MMfOukFt34jEl1
dHTYiSjeRv4OYt+5dtCnRsKBouYZX37zlZZLGTAJzq46OIyMGVaGQlmiXZT+c1EhN0+19lMj07Vy
7GCKa65JoW5N2tME/BO7bKujEUP1lyBKCiHHWZzn0UG5mnUUrntqTLm/1wivpBerfq08h2qO6YRF
82nk6FwS/zBAbdqT8j0RQ9EjvE4zL8Sx4tgDKBraA3ywSYiRkjirieQsQHg7XbxawsS8p7M7muP4
3VXGRRBx3sP8vGSmLLG242Lse+MRy52zmWx+w7Jkf7kY/q6hhzLYYbkurZNZ4VmbHaZ+THZR+Dqf
bTvc932jB0r/4tDstilVDXq30Qq0xWeM6BgMqfutbrn4o4Wx14ec9BHluRucXbsO6x37F0a5qf2T
WMvPZAnnBHV9S7W8XJVkw27Aznlh5lKYVabDnNLNSUj0HnDGSpEiYiiGD6/omKlg2wxYXLGBG/32
jnU52gltijjklwtPZKxL0Huw/bDRm77fFfQ1QSPNgM5yYfIr9nHOpNKAW7Nh/c1GWisRxCPU38xl
fyYS5AaMhhOq1rvorf4dsYCS5HRMsWUHknkaW01Cm/3mQTW2vMqsZ2KBAm1NtHdJwtrRC5OdsJzQ
EbzPPnyEXD4OEblXScX5P6Og7dtLlflcjTV+BzRmQ71A3PPLsCY2fceSADASrqFsLn8MvcYzQFC0
M7bcxIEKIVqiceuM/lEb/esVgCoW95mF/rKvNYbyrFd3c5kh1FHFUad60PP0y+xHJAvFkZXASy88
hs+OA+rauQwZ04we3i7KL8fbAvWcQq9LLgJF/r6I5rcYmlQAW/Gm0DkyiO4ix8FEMDWtHWZpMJyO
iBb1+6PweL+iqwmc0iUryFuOxCB+q7680209PdokUWsrvyxFO9aOzNLKZn6pPZyucdqErkcuWjo2
P+XQdmSXoLS2p+lSjPEF1oMLMTJ9JCjMqMRTgZP0PpV31po8wyEDhmC0P5FrId6yr7Npb9srgo0J
7GQc4DpyHtrDNdpf7Ng5eQxY2wLuDE0w10+yL8NyQRNmcGvnAB4phEvdZKOY2kgFutsywSc7TslT
ZRcHX2vZDXWxtcFbjGUlXpatyaU2o9UGg8c4b2TrQjwlA0rvasEVEOXbelyRQFN0V61wzdoYzvUi
bv2iRD4+qa/Z1H5sQtSQWo/rYMU6zENKR2J6Dyxpxt3ghiMHXLBI/61u3T+DyJ2NMEzxIDEzp3S3
Aeb69MwqTu7IP1dhw47ISP/0LlheP73yWNbh3QrcqjghrMoCj2FZmJe12so+XScoPfOSdUvALR4s
5z7K53vq9oOXpST31tcm+wSC7mOUTO3jqM9MpCC6cRKSt+7w2y+86Hv0yQG3R3JVrRibIn3dAmNl
sQl4jxO1rbruheSkeeMv5HDTeIZ4gL+0a0ny9Wbmlatn49SgBDtO6hLlxFrOmXFgg8z+khwRoh65
q0yev2nmFid5dBgWLAwakpVSIte2mnkMZzL+Nr5eMa2cvUNX27eFTP445ng9ec+RkbLv4O67sdgy
YMUVb06t7nMSOyLCGGuhVlknwI22su/A5jLKNO3v2IhNKH0nDyMb8qeUOaIGVmwxQ8KSXtOIDsM4
C+CImNjVc2fSJHtxGHdkbJjLDQDIC4XTk16W7NgRPgLNvK6y9pogSLxcvCTZwCCwSLamk1BAu2w7
JGTlTYx0fNHNny6RvOWZzSegmgqDscCsxPc0OY9M2yDxFbtp7LSgmNCK51P1Wcj8jNoVizsTEdJ/
d0bncS3aIcpZB+VfdRaj0wUdd/dQOHRoSOZ4USoMVJZV7EzfhMnDfT/rnjIE9GFSLZLFJbUaI35n
r3r6MFG22CABem6QACYnr57DXsXvhTCHEPHGBKQoBrlkD1cF0dD7iXU2d2N/CzwV+bI1kwGEgLTM
o11k1ad1g+bWn+t/puLe6Plv8JoRViBON5RaBe8gg5tcfyms4QPlYQPdpwd1QUU/RwBlXIxdlUFu
1agngZ3j+s9WXFecwJaypYXYRKz0EJsJ7xwR48lvrJuIJ4oN+76YuvaoaBBVc0oR0t7OUje2LNrQ
zE2knmBScACQbVyuQs/OfpaBa2vghduWnXEvSvbTeop2J8EYvzQATSNZpyxkeBfkGjrpqkur0wTA
lr1Ce7bKQtv1FpmwpYqek5Ih2u+/JaA1sZ2sD/v9w/9OvSE54SjjxlYI9DDeDNedgff6FeNix3vh
IVlN3ZQh1Slb/+/vD922vRfmco9GeAj+/i5+H9qOVwUwiGNUO6CBM/+my+J5J9dvyZL9GnPuVaff
D7uomNh8l3xf9aXomBZtfr9CDdVgMyPUCZnA4CDviv/+EcOAMI1V6NtMq5Fcc/gHXWAqFtx5fj/3
99X4/ePvb+sff/fXz/xvj/n9Kf9+9L895PfvJMp/nKjrC/+Px/x+D/945v979F9P/Y9///0Sfz/1
/z38357h3/6OvQLfj2P0zr7VrN0/H4LHuDz8/iWKCmR1f/879Hs8Ur8f/35TFlvEhdvo/36w3/8r
y8n/70+LdzbrQHD+77L7v8//61P/8aP9fqj/PslfX39SC8jr9fP/+jFncwtpZFPEDiCNcTowV7vR
J0OCoKB9J4/sKYZ9tS8FgnS7R/0u0nwEdXfrafOwx7XwzOa8oM/0DkPjaUCY3gZMVIFEMcSKGhWF
8ZMzAaWBR3W0yKgA+p1yfHgd8Wok1xgptvKFTSYKZ9scV3Ovh2ccky0blitXt21AhS5yRYjlM73i
gaRMqpY69PvB2+dWbx3qitUDUmVkAkohoeMrdas/qs3fJ5X+EN71m5r4nfQqv2aH8EJBfW3IlBJr
SuSmJ1ddTvlL3lE1lP30lQvNOLuTc6xjctOaNjN28Vc39+aOaU0XmsCotwJf897yva1fme4L5Cna
f12eOGXMy+xGP6qb+tN7vKJmCr+GNWB80qYO4/SB+o/B3FzfSN/qjslYZXvipRi1FPXnyD7YHObk
AFCSFcw4tte2ARG+amyY2fUJ0tgtjuoGHii7qNybYlKBkbLWfffhSN60PabdwDSHCSJLf5ENwDlP
HgcHLeRYrbKLMR7Qv9sHo1tVEcmEJ5i42G3v4mA0bJxhPPtGOrC92ww97dg5ajXu42N0qbtyiX57
WvwXpmozoA3xEecFSFOSW+noJ/I2Gb87KpuCuHjzmzVLCWb1uqZhMkpdHRh4E8Mxg9MLBE2CY915
hfmtFrj+vVs/LENxXSTTD/uA9KlAnhLOYNMo/ozPyETV308jbgf9Wc43sb+GsSdYQSNjCnyzuW1V
giEvZxzLejQLovR2gCpG7qI7nlOlB9Q5xDFLVsepyzaZcKPNaNCpVucxxzOs6/4bHsav1tJ+SqcR
IZC5q9ZFEWq7ihWBOdmhGRl7C4cWL8SoIcMXuxZ5uD7ELN1ayuEe/lA4OLXJDIgryxA6AheVfurs
HE9NBvw2z0PNRW1p2wzkp5xNMoJ2AxmGIgGQIR7X1bXSIHubmfUBNu5IpOYHxNtx21gouJP0wyC+
8CAzzQ+MtOHTm4G+nqnrMjDC9b0HLfG8cEJhuY2YStourWBaAMRtF9Cd+Fe8YG7zVf9KDnfb03LX
mdQOsHTpLwtfXGk5X7XPZBfYy7p5IZrY1PKDPpXPNMAvPSisoxu9sM4EV4QyYxNN8XXXkLBcRQBO
dM28SxMKF2up8N6RLrtxcZJd2eW+TFj01wruRdNn/llryntI+8kOghvuHRgTsXzDM6YwjQ37ehiM
G9tJv6zO7oH0x8ByHZgmbhRhJyGmmlERmaaL9Rk73HvdyX2MDQJQVbtABCV50yrJ+lJ2gcHvvDh0
Py1Tpm1Zy2dXMepSunjGE8QrLz9xwYLiSNGJaAewAWgII6JGXTkfmiTRTqNvnRZqlaCYo23doKvX
4JC9iGNesnyYIRRvU3Rg/YAQgL3ScGBjQPobb1kVWz+G1x9QJZAdl4vqak1IdUfN3UUduoCiZ4zC
viJzjdfBWrrQpWsP6TcuczwsCC6xdhD5xbITyZuwpmPnM0QhO/eRPfQLx3ezMRR3N4SwfG7K5jf9
8hnOlTkhwJm5nGWn96HEGBnMzHrsnMhTaCoNo72Jsa9VH0ukTIFBh6zr6iqu/4hafxoQxfXtapdF
2CwiSvA81fZAkW/yIfkageBCr9XlNh/m8zz6vAIM1QG1P6Ek3zKebhF1Jf1GesNNK+QLaWks3WdA
BDqb7z3McGLvECmVQt+bajzSAKoLgfTczLfcIwgILsAN+4Brph2gWXu/DOW71hf1mYb0yXHs+2Fq
aBEYQm+IdEtpLWLFG96OkTh5Xc6Rk9t3o0PCs1QHMyGpctLxf7Ad8q+QT27lfxg7r+XIufTKvkrH
fy20gANzAIVaF+k9k0yaIm8QdAUPHHjz9LPAbmnmb01oJqIio7JoismE+czeazM33to2uRjqXQ/8
g60Yz8/AUrOYYNBq0WOl+g0sEHuthiJAOMRkKE2nJaP7W+elz8InEd0BcbctE6QrWYM6VJdPHSMO
JF2o4fq2e49KEewGo3rK0/TkWChfbXai09C/W/IaO2JCDMo+ZgLH6MxJqp1m47NqmR2l83wsrQh5
acmMilXsrUO9QhrQ7yqNNX6tM/HO0SzY2bApq2w4lAhsONRRadvaOiHea9vl/bc0nDsU4sHooU+P
WGLzRjwrA9wSiY/xksPcQb7NRrfeY2PMMJeq+kj/ce971pXjATKapd0qvd3Z2WYM6uESOWWB0bqJ
li7rndHQN4mWzZpgWuXSxStflwm3TUtba5pL0Hb+rAXRC7CGfhvKZpGv5Gg956K3mdPQGgA8Ye6v
xfeDY9s7v7IJmbFGMHE4wRhkrUqDRvuhEnp+1ILmmOXab3ZYNiIufoxCmm+vYYunx8la9nuumpZu
Z03rAAuRMJI9+uzywkL3yrKRmAX12lape5DtzLGmYmnErOEenjzJDQxLO6yP/Bezii/+LlfuwI00
QxxCz+gzpMcnwvJW7tUY3OWMtsuCJHl0YfoizbU5Qd2m1WqhIDargFUq60tvSa4xc429D6V+4ZcI
QkB9oSbvQ4fYjYNpm0+98FgXxJO9j5rS3bqKSYcTsMVVmFKY/TGHJZ7WviNCdQ13d4dEa2QYnC6l
sJ29inoWVYPgR0gfYCR+OibXeSf8Gljo76w+e0IaOSziiWQlIhweR4OI+WZXja57lF0PK1cDB2H5
iGSs7Jus5lM1Og9YE41NOI4V9eCpwuR6tkaMxnodJZvARHcAN2lRTwS+oLcqBxsV3GSvY6Q2doCe
RYEVNrt6wbFFaWWKg53jgOh1xhefZIUsg3y8sW1hsRA5H1PESKgiKgcggRGuSn28T6L0lFqPoYN0
xtU2mmPqy56VeRX5bCogrGIccd/J4bzjgLzBRphvMnT5ToSd0Wy20YBlXBua0yDTdN/aBdG6hfGC
edGuIvZDVk2wrc2KVSMztbX7O6QK5sLzWQIPFbR80wGdwjwl57N8ru6J9xtqEIGuhg+h1DADjjRu
n13KrE519J/gPFw2C4gyKUcSHaJUF6xjm8jOkfsvBzTrpVpFu8Kx0Iewbw3slmAXEf4S1nPnxM+i
IdGWskr2xTW0EgB+Nkv9wrBf/So8iQBdezAyAbIHSvWpXQfeB3TCapF6UX+MPQrpAK1PNJavoTed
tNaElz2SYNlw8SAGe2UTSNaXEQPHgYhO1WvLqZdvjRCvZdG96hM2JMdO0UFH2o7tN+qrkgqTA3yT
lAymLIUNV58xWWIlzJEa0kZoArbbRtuCHzPXXmazrDNwF9bTETS2l24ACDZbKYZ7hk3kDPMVW5km
z4TYrthsAKSeWHybbQzvJTGJMlD52UnRFIvaxiwFxD6Kpnzh3XcF5JHUXU6+8El6wG3VfeQBopgq
cPZZOloHx+kYWw0k1yawjNj7ttbjBPAT001tH9rQC9foQb5Do3aQL5DF03kRQnlryI/CJwc4ClgU
95R4Gw78Q1Iy7yVJ3J6P3cY+VAZpXHmLQA/ZUMiFJ/Dv28pzj12hIxfzkvo91eqt54bac2b3W9XY
JiqXvrvVrEnuqEH2SrjdDeNqdHXN6Gxwuy38iCK76Hr0GXr9rWAysp0tX4OZgZZBndnWIrVWhsl4
7eeBEYi+A1Zy0B2LGXiM8pkgCvFkRXiCpNVoXApi86lQxT+etqHRHUH3MWzH/orpLNbPmmN1L0Rw
RaPjvqhhCM65M9D5JezoA12f9siA1b0bkudEAoyGxZinDNvUPYAkhQElAvoz/5uaH5AqiCVHhkmz
y9Ofhwb13wrVEkPz//o3UJYjdjVjZNv3n59XZSX50oV+NTjhNh183ludxDoal+7DYKKBecse90NV
jneW1tg304nkSkThe2V0xgLVXI9sTu/vfv5GpOsrb5W+/6d/b5VzIGEBwawtNxMYvWeoC9Z6ZO+x
8cEYP1ctMcw56smdMX+0jnp3qWydeWMgyxVuDzpjaYaXAhHMsZ0dbvOzoZDsrnztSTAD5G5OJ4nX
Xd6rtHxTVkR4NTJ0YLKme6CyDJ7zvsE/r/ngMYx6E1RDsvv5tCFZ91FVvk6siEl5Kh0Mg5G34f/y
6bPL5OQrCzATZdyIh2PvGaU8B4wv1xpYj1tr6ZRd5BK8zbEIFVOCZ2DQj7bELK7Nb4rte+QQzA9R
k1lrc6KAb3F2dL2sb3YeBje//vsTR8+bm0Lshf8lybBLzqqiQlrH3vfTYx8gfGkTpV9NgsdWeVjf
20Zk7UpplE9BaT3XgOUu9fwsSvCmlT45Vj8fBEQM8KBieMY9yNo1WRDBARpYqA+6e0yrodvmupvc
lZ1WrmVnOQ9Viho5qtkEgguic4zYJiaRuBIONzzk2NfobqWDh185tPwuqpRy+qpw2pTD9Htw5FE1
OP1MOk/ou+Ubk/4GQatZ4u/BSTsCneMOSMExlcq7b2KGyhgYOwaViUQ8lqM1N51mx5UwO5pOicrB
kOXe14bkNCX0ilpJ++j3vbzHaiLv+5IyyuYu2OWc8mUlu+eCkCkzauUrOHS5ka4Ytz9PcwMlN9fK
Q4aBBw2UqB/ahDUEqQbx4ecpuldv247dVxFWL0GaAJ82TVYjhUbvkA7GYxqmiq4DgWfts11IOF6M
XOcKkt0J5vaPOlJTfuD6N75Z/zgF1rgdpfkANtcn77olfavBZs3lqrrI+SFzwuoyuT2sd4nL5ecD
Ts+9Ec0MH4FEcbRCdrV9N2w7W40rMo+rtR+Yw6nrTPJhhnUDRuWUGRNlS5ffi9TFhqmy0gLZw1+j
PryrFK5cYhQucVGq+zDsvgsbKimYcpfS0tSOICTnBswtgPmKp9acl8NliQac6uvMjMreF1V8TaHq
rent1bEgnulCvFyw8vBlUtN6OeuoyF+XBdHpQRthXOA+idgOEgo569y/M0MPH4qsy3jrPPVBp/wu
yLO7CtPjSpiO3BVLCBJulphX17vPqiJ5+HkYzNje+y5L2TpG/ulF6vDzwAZBHQgLUgeXZQBjjw2N
tzNnD4WXejRzBsNRd/Y1k+aG7diJcO4bYWf+fgQZeKp5QYBx3YUD6vMsXOUjpsk2EbyuEZdcTnPH
eGClYbB88tm/swajnwjXZPFFd0NKQEVpsql0mk8Hke+zkRIqRDXF2oGyRgfuvDW8wHyyu9zg6LQN
lK8W7cHQTFutSGFcxYM4WYP6lfxkeni1++wOyOoLHInXjGM7dYDMQQZBIhCNlPdAlc6T5oU7RlPi
2BN6y4il8vcOPLkj4YbzngVXUltPWyPgOpiTVrrkjSw+jMRCl678b178LY/AY1dsx01/Cu9+HqDS
vXLG02W2jnaPnMUmETtzvvoXNQ4DTkrEmSXAmPuxwI1Aob9k0iz3lmc3Zzx9dEfV4Nx0aIMLc0gM
gHRNeVTzA19OBKR4cUsVPCnP9Ta2NiKIC3vtEdvnRVKbLrr5ouyF0UaZevpceco6hJVxrMb8s+60
+IKTOhIrLOIDxQJlSzANF01X/T0XSLFLysbE6hr0r1la3g/Qy1cs2ICCRVp9dBmITljszxjR9Q2M
5f4wdSK4NF5803MjeKzrdMvWvb2DOpQvqBbs5zEq9rSY/lGEMCnEhImL/TJNvCPRDmQsaWFTa4es
cKoT14JiA/xEe6AKwiUfIb+ou+Q1HlV7yyK2N2kcp0crj3piaBw4sFqlPeaaYe/w50EW0y3tUaFQ
SevgZgz8noMem7HkSNWyYJ5+Qea360PlOTB0Jt0+wjClhc84qRqUtxcQiRb5Bka/qm9VYQ2XMG7Q
e84Pem+OFyz2t1zkw95Tb6SErzI0W2mmwIZC/d0Rf+rBJOP0QsuCRpVD94HfJwODrsVLRLSSiSVk
geLQvVSWnt2jafvqiY1f4tgM8AVntGCBPCR5gsVufigQDRGGHd+PfQYKgSFqrRkcZiMBi8zTi2Nh
YnGZ/+nnAYM1nP0sMZBq987p5yGduPZFhjOtf56GQeVtMvTiKCcT/RAQ2vwTIMUwPL/+PJghEo2+
8IZdBWn6aOv2tL6RcefeTRXzPSYA8bZAd751ggZIR5zugyqkIMdSQ7SL05xN8DLwTuIBLwkGJIuU
nLVLmBNKEZIEfv7GVIeKN8AL3bvBeSg5gR3P9DZgjWkpHZxFazNN3LVBBvyDZB05ajSLYsr0h6xU
7b4dgNn9fHBMUEk4Q4cpl43OUYiJkfzPX6f5alS0cQOl3gK1benOpZdWsq+H0tw5lYPpC5FfDf7U
gzkcdqvEjdXagBNwTacUBWMAZMw2Vc8YO3eBPZyoHjl1E984Atn3X4wO4Q3khyfZJT4jd0FMWFBV
txgKwAK8RL+PfJUcR1T1i7SUGYlbrMm5eQy/hsZWZB4vACGav7iQw4ZsX4ZYaFB402aZWOUlGPNd
3PvmuegS3OolmSrgIKxzPRX/eEiIGKSwEiPNwZSftSYDJoB1aZ/7tAMajUSEQmZXIT1ajXi0jhRD
9MUtBf7U1U+e58bf2jSuW4b/yNTZ5Fo0gKhmi9OQRPJ+sMp4E5kRtvHOuYPGocCqAkg2AYtf+xL+
i1CWBQ5l7I2t7DDrdfPQgpqVkWRVbLgdwXfjejQiRYNeoI805abFfjxP9haWSn5dyjsgk9W2RD67
lyARO8qkjz7ISlikJVPMf4mqZgxscohgGTJn70OKWxQzNh1gcOQ4/spMA33RFO/YHr9zVlUL2O5i
VTU+sxOMm9xNt3J0qn08YpTva/LEwP/R6GMra832POn13nSzatN7o7PIO/Sp1JIGiskL4102GrnD
MqPdugZnZjHVp2qgOzWRx7McW9UVl1wrsImd8+IV9gHQnuaQMeHiCDWd8akWU3yif/3MWcJvLJJC
h7Eo9q4+ytMo8Ijk0J+3M+e3dgiwoky9DYY2LHsslkuykVdTTTYpeacrM8idg2GrTw7Mt6wYXxJt
Aiuf1fGpaFdO8pGoyr9ZruUdC4awtL3Vxu3nWbEp9MPAcLKN1WOM9zGNPKbuFqq1ifybyNvnduMu
wtA9BVkWr9nfoGbOvc+wpcBLR/uzzVugDsQHdHFpHQvRXULTfaojxSXsWPfnyZTakRM2XXcAPU0M
hY0f42vRG2LvwvKmJeEhJXNzATKJDTgZTG3S7RIJjB/N58YofXNLtstX0u/C0Xwo0xAlMSLgZRM4
4ENqJlrTlGjrWMrw3EjhboYBPVRsmC+TzBAgtg3oYgfQRyiofiv3XuTWtgkgDDWZyxaiib/ypn+P
vBM+UcDICbutvKzWpe1sK4GmFBvsFcuWDOWvyjEkyjaPK4yFKIxR9sm1AwZWkgaosGj4kwCCUGYk
S0upi4Xue4uD9Yvt0EPiIPXRQNkVlbeXDe8cyKEPwDO7vlePTlDvKYeAQCTM3YOj5rRPrk2CbVpn
izZr3knLXfP7diDLRTgasFUypkJbNOnWviTxC+viXX9OAjhwSMqqJSPM7loua7i0d25ZFGuavsYc
sTA7jIwHx+XwscJxH+fDsM/5+U99MZ3KWucmTNEaaoxNCgubC3qRwUTuIFkyLry4PQLM3lB751e3
oDCK0QE2Eli0YjxjG9n4aMlUnYWVf4RaeWr6vj0igGDMpiWPUZ/2y9xB11VHsiC9FZBK703a1my1
kxfrauMNWU8CdDqdYwtpN2MutY7BZViFOGueOICUIMSWu6GZwuYIdAgwMl8XIVinTPO+S2I5F8C3
McnENtlIwiBzC6iqdI0tIjPrOoTpR4dofeociLvo/1BZbPKxCPaiC355+gOu9D6juAia6sZV5iJz
tICNYGqQ3EVGPYK7116LovnEN4naOrIIZYPjX5rz1wAucmr5hDqjWIpWP1tD7EAUaA8FtnugOpOe
bLth/E0A8LmvsjcX8everZpX9EMhW4roc/hFx83yQ3TTNjDZSvkOv6MEjR2TbNZsBnunTCf/GmJi
aScYzivtZUA7swhqEINZ+Cas8RHzBKNdAw40fLjY/VCaBULEYmRVNIx35SBurXYb/UQuPK/ifq1Q
3schauGprhepGrZolnJD7HpKpp40rbXdjFcrEtGGDAxcsHHwZGSVZNvAb6nvykVZsn4y9OkqddDm
VjNDd3LuaJCdQr1sNowEXynfAs55ru3zYkY22AY8lvkb0vRi7ClYZboOjlKNwb3zE2RcuIg1/Uqg
+iWzw7d45k7XBAGs2HWt2HlSioxfqh4nLrfTfU5qW95x29Z8K1oP3kMqi2Cd+QV6aqUDPNfTi4hw
TjlUZT9tMKMP+Z6R0ualJyupXyfEwaSnDW8UGSQ7+x/kbqwFVMhIfedtneBmB2rHDf3YzdC3jLRg
kpqNndMB0IhQlznkp13Q1YhlVnzo3fiFPPkzHkkzH9z0PdyMsQJY4nIeFaN7HKrOPfZh+xVH2PUY
W0cru7EJ0IisRWjlvz2djCmuGp8I7p4bkRoYpamO2XpKqJxGniy4paGjSdp62VTVOq2w4JTslHQP
Znim08GW2gvRkr+FjiOraK5xT9/YzIkbRq7egqK4p4h/ET2OYDMGEVH7p0BXJzFPHw28/2Vpf4d4
lyHHt2ffvwxWjAZZ7cgHP0M9Z1Md6vWaTRjiexa6dsn6fUw++8x+Fy6TCK3Wl4SH4eCLUaeXWvmr
ibQrY6OzdCv6NPcQyph0hPu49RB7V+KBesTeVUO5geV2QDgXUgo2j7UXn1yGPNTxRhicw9J+HH0C
tEMIvrGHdYQ0hENWZUhCG8DGcNh5Pexb6ug+ki7HCbhqucm4k3H8x3i9xrpfhGOGFKy70BNB2UiJ
zpS/tZDLR+nl3srdcoXaRxLFcoQDFvm+7WACRkuWz7yEM6kCDwZax9ZFKi9tbkXhoI3rSATvQdV3
O9U/JrBRIPRbcI86nIvMSnLTOsZk35QxCKsEUTIqzierY1lbyGIWP2NZBUy5Y1t5cTnNWIHiSdQf
PBS6RMz0B5l5b+iXyqXjgyx2WV+zscM/1RcnE9AZiGBo46L4Ii4+IQXYP+VWwFh9aDkTQzPdWXF5
b9Xea9qWtzLGQZ017FxyTJJdjt4WUPRi0tWuntL3NjK57kUZmrrAuQuqZe3Pt1qSr1kqwj6TXouc
mOC8wGX5R8dp08Ft7crgcAaxoYM/q1rrN7ZtY61xUyLCdt0Z6TpwsdWbDch0IgWXOSqfPTJsFTgd
enODSos8sGoKEYjI9IsI42UoxVr4sOiqZm+bSFrZ8W6rMHvFtYuIoyr3afTWKv89Vb25HoPuvdDG
eJkLDYldaueEBhDc0ZZ7XBwgr0rvqy7If6aWbJvxcXTSN2Un7apS6BTj2D8axrOWoFuxXWo+XQfZ
1HCWjsCqucdYQ0KcYY9yYdKrb2vU/VUtiEyMrA4PdnxiCHDUA6i5GlvfjDxELqZagRWMMKLCzPbC
BFaJnk/n1rUPJvKQe2Yh3FZ1cL8VGz5Cd4q1MtxvhJQKAIMAQk1mPZN9MmFc8UzAI0jKYLLRVHZr
mWfmCZVf4hBWJMNqLUoWT8lHZ1r9JmHbjC0OzcWg9L1mxi81WnEfepaGdmDWa9caFo9aK66TMi0y
Ax6LHr+YMPobJgtY3SAGwwjDQFRqNzEKVghj8Uv3bl6hKURA7tIcWnw4sCs3Nv9v5ky3aCoBQTYu
KM8gXYOuaOGM2OwCB0aehkGnqFsk7DA0D9PPTsG3DolmXpD5EFz8sgQoVyd4F57cTDsrpzZYyME5
5XAIgvRn+FjNxRZk/1BdUg5f7Vcp5KIocg/S93HKDXCQng1dp/beq5LLY+jgp/WUeK3wi6yKkEA/
Lf6MENAcNFcLGJGNbN+r/GOkROhhCvA7/fBC2mk7+aBC6O5Q9HJ77tfAAhBZM7/WGmaDxR5RcUaI
bdNuuzE5Z7VTbJBQ1AshzAddC2tCQ+CNTr35lZ6dkpQNmxifZW4hU+3r6MLNYuEkvMkNRSNAnm7t
hmm0M5nsLsGsZb8KIpRK1d0ZrXsvu+5b53rGTnOu7xrMz8iVrKZ9dgZUSX4st7pNN6ZA3kQu4NMs
ZCPX1PjNoSxcpYorqkRXY5sz7irGVysTB8YqaLtVTZj3tTa9KxsruN3MFrlt6F/IQTaU2OQLNNOq
8d1hFYQhFu6Iya8bt/eiMIaTa4F+kIH7gd9iVv0m+wK7Hz6vbGdOUbGqEuOld4d7LEcIeQaGS1MK
HULK0zAX7o2ymi3uOGRTIlvWMbkH5LIABEgGfQvlFG+9BSCLvOKV7XrfDj0bl7jyME3WkQi7I2XL
qQ60Tz9ujtgi1zaZYH7RfaFpUHvLid4Q8OgHAi84SJJwiYE33JOey1i7K3eTjj3c7dOtzYYMqTCF
JuKyM8FPLwh4kBST4aUmtYjpZQgpYArdwIqqvIBTduJdJioYBQTUjNzeDPYtSLJnB+9Dqt8Ugodt
GWevWkS3VFruDrD/oQESvhtIsanzlyBDOG74FcEKJvjFNjRxmFcg5axRbaEx18RhYFmuyCfIms+c
PDEaAQRFshNPTNOqJVmbJGmAL21zjAAJ9Nm0GokpsOHR1/LSGyUBI+MjDq+bYfYoNKnYGBGnAVmD
z3gDZdgcZCrCg6YZb2ki92k9Mw2FRNLjdmRQshFYRs30PDLuzPrpoRRMDpMJ+bENJCufiZ19M6eY
uvmidSaU7mJWOKRGvCbH/MkoWQ0bevM1gYtlsb/Xo+ZurCZnpctgB7ZyPOJEf+VyuKlB1ybaOHG9
YmXgxu7Zs1osYiPe6SIpNo43soioQVWKotuYk/lYJPar03AgddFA3+l73qp0vUNgoHYffOCiA4OG
pTnqSwigxlaMbFZCMn1yiAQpoSKE3WlQ1CpOXK2+5AGERkeC45ummr7NCD69knlA6Pu8r7C4HEEF
UwEAiFVPo1yxhAHGQvOt/5ZkUCMg8/eqc36biYbCFIGAm+IYKJjukblygYP40vsV0SWEZumRlfBr
HXGBOCxB+w7lRs/Zn8x5LpFo1kj5jznpP0vHdNkYRzW2EMAFk29eS+L6+K4hTeKkN6DeW34E8qma
DJO6DrQyJKgAooh76v3mONPKa7/QD1CyfSBWBjPnT2kU4RkJMyf680BaJHmmH43yPJhTiCUH33q3
FDd8JtKIZ2bLE2+yEV+yyvYPLTqGLmmroxgBo4oG+1gENBt3XbsCYOas7NpeJ16KjF6PdTboTPWx
tQ0F14NeZ8stWx/RK4TIsb9RWgqoOSwY/LVwPmwyaDdEogbLaiBbC91KsUNkucAP16/i0kWAYRdP
DqvNfa3PWF7O6z1AjHXaLMIkVNuK5hS7Fz2dxzu+DsQqKvKX0GjaXeXCtwnDFIi0xYpwfPFtDZYl
chXWoisT5miXefeen2SnBNxoZjjXoWI0VNPm2X2b3CeYa1nz7dnsP3RE56iaHDzTv45aMcOHqo8w
mIKDQ+KzULI91V1K9g+W6Y6Yro3JSyRVqjAXhk1mba6/sacB0yYI02w7hISGmmsEYdarUCk6Mxmx
dp72o/JZM3TVQ0baRApnknELilwjRNJJbVuSsCc49vUQZkfrkdDL8gILlrOpcz/d4bi8haZHYlxq
LnWN/13k3kGLIrINoIMu5St7BII7cvSJotkHLqMnDmcmS/WEQ7EBPITeoOaOoEFRiPqFpUmTc0TP
NyqXkh5gLJelbZ1VAGkcW6eL06t9MTxIb1Wy7+IBPLSahxAFa6LWie8qrSN63hSnn/+4zyhoK8ei
P0UAwqJH7elbOBNx4bqIHhQwOSAJXHxhiT+MKtY2uU7RYprWuyiJpWypirgg+EQb7kM7fmUsfAWF
AYZRNETA61G1iKSAEDBBPUXixafHjNH++Mu//se/fw7/FnwX1zkcrMj/krfZtYjypv7bH8L+4y/q
7/+8//rbH67hmrruCtpo3cK7JKTDxz/foU4FfLbxLygm+kSip1gmYVkePYAclxggqWcz+mfFO5xD
gIo+MK512NknX2PwJiaDoa5JrJpZMcz0AP5GPRrIvoIdjXTX3JOG9yDH3dDG1V2XuPLaOBYvssrx
2JuzTKLz7/4fr0P++XVY/PiGKQ3LNg3dhsnv/tPrcMc+VlkO6h14y0ZXXb3D1t0tRJh1V9i1MTBa
q1gJtvD3ZZy8QJBAZpzVZ09I7VK6vrcbTPVRJoN2Cd2NXRXBKXWiW+y644E4gxxMhF6uMb5hPcEA
6hq9dpNO7l+MMYeBGDZy9T+/JNv77y9JeJ4pTEHvJU3H+vNL6rkfYAXxojVgs5hfLJv2jA6DHU50
DPxUf9EDa9tTvhIHFJor2J8THVd9D0My/Y76cmt0kktDllzoCszBsO7+9wOpv4wFoviplOnNSRvv
9PMwgaE4Ma6vcemlg9XdgTxkCIzS/nFunZZloWzI/MCauo4Eoj7DYzbUQ70rVL2s6qy5VvoYLCwq
+PlsSp+QqdJmSTkdWOWlz0py/DCAYBsdDftGtIpRcxxdWoPaKQ3Jmvp5KnMu+pOdIgRJszs7M919
FliPP89Suw32P7/pf/3TWVD/nBWfBa8+CsLmn57+x2OR8eff56/5r8/581f8xzn6rIq6+N38j5+1
/S4u79l3/c+f9KfvzP/+j59u9d68/+kJdDpunvftdzU+fNdsQ/7zbJ4/8//3g3/5/vkuj6P6/tsf
n4DTm/m7Bdww/vjHh+az39D1/+OQnL//Pz44v4C//bFto/z7/b99wfd73fztD03+lWub7niu6+mO
6+gmVxZazvlDhv1XXep8wJLCcwycwn/8JSd6L+S/FH91JPZiz7N0w0Wry3lcg4LnQ/KvAKZsy6OX
0YVjCPOP/3zl/7iO/f0t+79f1+aL159OH2hvgLhZlUtp6a5lggf98+nTcv4IfXLWsY6rlZTAT8xR
FpUla9pST80F0aA2HGDysxLtWozJrAgZW3QaDMLSzrzXKFghCc4qEmw1vS8egszFo9aX755jU90S
gbIyChe/5u9gQBunmEgaYfGr6EZ/4ZN4KjOTQqrqlyWaWHdInjSvenI17bHAbu+iE+nLeo9ISyyM
CiiDhjTbdCp6W51IoBIUY/Gb9fNDgP4AgOPRAHd9jEvSN0YfUXDrAkQYwrgg8c4v2AENx5xacCno
NPxRPUHMxthg13eqH5CbO9W2dkBTwjXrkUUQzdPEAVlg5HhVStv3dvOcxtW9mWrmdWzgtXYRS1CY
87CubtHosR5NxpVm+88iT6EZPFLO/Ga6eygjfGXIMGoysFmUAoy+pci9IM/upeo/qErBcaVDdqZJ
XiGoJBGzq9+synizm4MV8KLRcrkrM2fKE5kbV+vDfWCQ59RSvCoEG1AfcrJQ6I+CTDyPYK7nGUd6
ZWJ0CCwv2fn0EaTeJAcxUP3ZKyNRBUb16gnIbAcu92sIUYZCoMGRO22nULvm7i6AZnCuTLJAZXKn
oR1jIUdiXMtAz25aQNBwQOVhNGv0rB1IkSD9Skfk63OoO51p3O0yzToPEsk6wKR1GNJTYvcZASYF
jwh2vwIr4+3yI/XL6Ei6cpmW66hsenL3ll3M2ItOLVsAAAi27pAa50SG0HA1921CLXhR2AqWk0uk
DUFFq3RI0lXcbH0iwldDWjx3vf1mSTT284An11uwiiT5yUJqq9g2cHzrxqmPapKfXHHTIiBTNcEA
W8Xs3hhIuNRy45cXRd2iCGHk1DT1bBx6Wo9Ab8iBSJ+S0LH2OsKExWC1v00vZgBat+EZpAut/mNl
lsTK6WRbajJZR7V7GERfHtTgk+5ekMPAenLJCn8RGKO+tx0OpRpw9sINRfjYJPZzTeludja6A5AM
JQIxeLt6eoL3uoXzkO9REaQrg6Qe4HfQzKeQZASlqNPRrHUrayiByCZksusNZ/g1KBRyf1S2O1HG
ESg2qM3AkIqE/WuGmiIat77hiM+ypvsZGZ30Wcbno13QWnurEQJ/8H2IKI3/ZeV8F6KQkt2EB97T
qSP7itw7ZsX4qHgfD71evIYGTNLcxpjST0Z/NWi/GmOa9oPDj2i0yVGfTLJMlWBwxW53msNrLMq6
Wm9hB3TBBSGrWkJenjX9mJASe4MM1l96oryFGYHLhWWubE6LSBuewwmfMVXaKmLttORUe4wDRRRU
3cKk1xAFiEeBaWvRGtWxikhpBH3QjaHgV4e0Je60taxXxZTaBF2CCzRMnLlGKLYtzmeEA32Iu5+J
lz6r4sVQLyOZfSoN0FzUGXiPw4RwloLtgxvzc7R9+svBDLTgTX/lDg7uPywZOQX6q4Sgx3EGTADV
kOBUQKjC2QOdFlewvPXKOMr2opT5lOkxskFQRGGzzDI2BwnNaKE8kobMfgUSm0uY3j9JTZz1TiNb
PEMSqPvDvp+go8UDOD7sP/XcwKUEax4ArLA6Bq6X5g4x4NhmumBCaS3VlxP014zcP2Qcb4kx7JSl
ygO9ULF2umzAiZzSRGR1gZHfnVYMHr6z1E22uCwZdgUwDxLxDkcuWMEgp8axhqv4Xxydx3LjOBRF
v4hVzGGrnCzJQU4bVjsxJxAkQXz9HM1iuia13ZZE4IV7z+1ZAHJqHArAoeuwdtSis7x1lAKa8tiX
r2r//9Fmd2gm9QFHMFwyGfubB3XnKzM9KY6pN1tn1Vovcux/bdm8cuCQ/RIZyWOLtcPQLCSjDvhA
2N1DoMb1l113zrJw+MMWuF4sQ0KYMi5w/AHoNv3eR7pilcR+Dnxe5zvFGPAWnGB6LkkLzqyHYTEp
TEurcselY+YPrq/PeYRPzcL3SiWIIgWvcRMTVc1cRN0BZCydu4HXcpiyMzzdT+FzxahyO0E3WIx+
ZC9jc77Qmhwix4H31ZE22t1MMzgPbL0HM7sg1uxhKEVoAXu5nAhmNVAcZBVnnHFNCTSFV/bYBUQi
koizLWYGU17a4unrrvNcXZw8/pQWt+/9bxDJfUTITPBQvPY2s+geSFSfIGeFEYE75GZMYKFihpH4
ph5b38aX6jLFt5LyaPQipRkjdbhmvQcWzlEKbpT6sVvjV7Wpcz/4dshMZohlxc6VPW4vx/7VotxP
sn2YaknugdtfBxsZ/hBHb0WTOFsy557ioN1OEW9qicUjMYsOe2Urt2EhnxXPuswYj9TmvrGaf8QO
bZ2Rd49MXgJe9Wvbp4ixGfRn4xUxMzE/UEahr+c7ZZsvruOfKnLRgjFI19NsP4Lqvkc53rODcN6u
gyn4l5moyZ123pFpc4XUziytk2djsBjygPhed901NzUfIvDjUNBgsUcxK3RrYaBiqbD7W5i0FuBB
ctCpBLK5jMuN+K5yz+IA8AcLn3TuD1bRvefhuEGCa98ap/6cGns4IZCHF1/VG+YMqNNKQy7ZAvac
/eZTi6FzU7Xu/SDHTxSf8uifob2/RgPSogBGNemX72bZ8AIE5RdShO9yHpxlKYNf9DrfZYLzuma2
beG9xeVo4Q3egiSwNzMBp+vJDS8KVfDC9gj6CC1ManoVNaizG8tnoBJWryhrTl3HfxVe/ZZTjK4E
2N3OJB0QTOUlU1AWEJ88x8bs7AInfIUNv42KMgNXP8BmgL8JDFjsSazheJPdo/TLm9+V5i4yEYfo
6B/Cu+0YIXDQd7W9FYmtayi2NgkqfDx0rjU/9MVdFaKyHoZPATY5upveBmKmmcaDlVn2SoTbNj15
NWll9U8YkqsO//4PIj4nj+JIZa+ZDMkTVASe6frMDYumF0MFcZXfXfxZcocw9BOUVe7YbXCNclwK
9yS/WFWy8+9OdqBjDNbJ1r07Bv36PfaAJgiDXI08qChsgH+hzSu3DbYXsJjbugPDYbjR1W0RlocB
OI2ix05baPdQD0Rb9QoqWxCSzso+F6l7twK7OjwUs9ttZG1u06L9lGmYX2tA4VrmKGDnmYcwGz5d
6yFqWiQZtK5pjK+SLdAywwS0De5LwI5vhOtBcXSzRt/hXSBvR/HvHTN+GgSXQA4sNC+dbBm04Nvm
vvlwOthQfUKMYgHFd5U0hkUNbJC86S1cV/y1fvQbzRV/fskwiLGFEgarRIWKsAucAyyjxd2MPs0A
c4IonHk78jXgrIm3NSSMof817DlY2uPjKAqxkkMSHdwoOQvMDaGb8UFmprRQFu8cOQWPyW/B1bsG
IAlYgFEhxUh78FGJkNAF3i5ypt+hIOSbtcNJuIItY6CnPQzCz3TAICZbh4yAe+hvn87bQbrBJa41
dRFF2+AWT+Yg9m6WH8xqQgJtlb9jwWjZ9Uq49j1JUAHU99oOxDaLi43rMsltotgB+MHeeDC6v6IA
znyPhijhENa59+DpbGZ3ZEUQ1ELSTGtv59YukZ3JiYZ99BNmGyyS85gMl458Hhhj27FBK6VmuOnT
hFrEa38L0SerqndBt+SYyrXf8G7Im9vrk46mL2X5j0FvPOM0mKZvw+gvg/vRKrwrJnqITNOhhR0v
mElurQcJBhvpSLST+8x1/xdY4UpAS0F9TPlh9wCjJC+NKj7DwlMnJ2BiVzfpu9cItBWQMnaJATMM
Xi/l9YTqqgpGWEL4mavOpNlg1ds1FcsMa4J4Ct+tHl2E8dExC2Pv0BgDRTqoHZRLl7wars5o6Au1
FlCazFsErs0sJjFuXu8vcU1y1vo/XUO63v0qZuKCs5WQEzdietf333Aj4H2q+x5CQhgLKIrVx+ST
mhHnwxepuA7RafzgaZqfh2zX1vR93ZSjZiHNwMWbBn/aKPiJzW/ElSdd4tz14vcmBJLTi2hn93yU
WvwEBdb6Sd4DYoqERcZdIXDP1GwlK8vEO6vxnSJ8IXsedeOFZVGIP3UkhnRCTx97H9k9vYeYvCdh
1WcZtB9kHScugAkgTbSbpG5P15hisvX+bHKCyGclxrCEYdZO//L4xSJcdyPxrk0Uw3FtH/l4HqzO
P3gibPeJ7X8SoLpS2gP+GiBU9+L6ZXLzt8EhjbsIrkAHWXCa3b6JBK+TYIWRjd6yiu1+rTzsxYF5
UfgTmHcTa12ReIFKYKBqkLAg9Z/VROQhZjsKHrzxKn7RsbEgnOZV1fKoUpK7Om9GnDidyF34Vai2
my8188AWyj9bTJy9VN/m3HyFeuYsoKrRzQvfoAUs3lU1IJkek4vVO916lt2uVuzgA0GxSolJqCKx
Hu0XLS+KmVKjTWwxUVJ5BT6bvnmNGvdXFu4DY1ZrQTgqC1NB4ZL1u8T/DpjJg84l3sx4FRiqdlMz
/MTWC0Z3bt+8vdlFuMJjMm/vI/HWo502ocxbw3D0JBr4yCmJbXfY/MHFZki+Z87KG13qVWB0qKVQ
q9X2m0E+QU9EfIrPiw87EUWhD5kzfhRW84xu8KJ6cbPREnNgVPjZTY05bXw1R/thspM9SPgPElTL
b0qdf53O2J+Sdwb1E6epdmlnGPnywshXw879swqS56kesmOqcOn17qjZmwd/9uSMaxsUhE7kDm59
s+QvaJpeGe3nNP52ujHD+c7JY9nQwZSNCta4TJl95Kmxz8VdBBH3ET2dKvkezN4TNbmkbnNXYKJA
75nYy8AkCBaUtrsQs8UVRSYxAw6UgvBoUVWU/B/0vOt4xudPgO82bAX731gcMkwmhIvahLzAdTkK
XkCvTOulT3TuasjJik8DkMqhJ9GJYlc9GIB61hnvKBGBoHDrhXmXAXgFt7Uy1GcWtDv/Tkg3I7W2
oYKvRoroFZIrlqLyEdvefLQ8loNIFawSSIjdTggFDbh7dRfvaxd6mYMwfNHxgR68kQ4WE5NvdluX
Sn/vltkqogprmL9x29Z8QIHE9cNjWMunzsSPrWW6Z/1yMyPLW5klqYu2GT2MXfftR63mdHGctYvq
ExkRV5DhEeji5eNbTUgQOOAHMQLXCHx4dOGABMBHsWVN0dZCfFEiqKJN5QFr0EfusPg9ZdjgmXGN
PGLs95eq3TsFlzYOhkti1LsBNNJjKfxuEXnFD4oObveJxqYg73U9jOFjAn66760LStVT3czoL5yN
n87FFmUXClM7bvaFg6rA9shn6yiSqowUCUDUvvkRKTrJUBMgzGPkBeO8Chw48NUQnyzPJ6gzI5sj
IYTQdtFcj6ICnTtY+7p+NE0rOKOwZBA2FTBlu+KCQprkIJbYW1WH6/kjTJruQiI3SHM2xG38GbiU
qGaYdLDWAOxqm7e7tob3wgeGA42S+fu3PezLYDKXM8dZxQ28ZFb6gsZELuxhoFZl27K5w1xIraH3
V+Q8uBPJ3ZkK1ngBvXWau9DkIPpCjs5XTZ39m0TWvCsbDsOq7URzrQKT7l8C8Pbj+yhsoFnu9kOV
kv8LR5evatgbzKrGpuuQkWUdzOIBXbgxzesEB/gqjP+Gqu+4YVzComCmdfXItkYhQsRcYRvxlps8
Xdw9qwN3bi2a/BbP9Qup9w4KqYakqd78JH5ql0sgklm7YQ//rdP5F3Y3p1y5jtOi2RlO/WaJh75v
r7DmdCeYizEeLeab7uK/TuVIn8b0tUb6PcUrJBwEZtBNlamVbwJ+3iW9w6kgAq/WRr6BgYaExHmH
K7027hlebRy8B6291iMZbG6YqBVJsd92J2+jD70kaspw3YHltI2LFCPmVgqJRZWHFROL8VkUzElB
uKCtRc7kKfPISgjeQFdvy5BF1mRjw7Zk8zL3A8TXCvN8FGDzl4H1DCKCKmuuf2NbfiG4RJjdph90
PEvfMok76tN17eecKCZP/52aKhJaNdU7CxN5P9wm0kum1N241XQGk7kLib5BaWBPy2DmeUVAYG5y
MF7rQKqXlIwufHBbBT0N7H7+azv0BdD+JMvozKKaISqQdQtRl2UOuVxFzoXw8EVduw+Jw26KiMZV
PCYR/PN7GLcHrcap9I7W4qvX/TUvYEbXK0Xc9S51X4M5TpepC4BGiG2JzMIvEICoyWN2ELOvDzrF
XtP1tqzYCB9xrwyk24WLtMszB8gqGKNyB9GgYuY4uAkJYFw5xbxAPn5WnomKyn5OjWzngr7GTlp8
GDYBs17vsm+vk0fXe476NtwVpuzWwKBSiw+0A/lWD+o9LIenidBPMcKC99PsW7t6YknNFAxVUk6B
QWZwH1cf48wyvoJF5XoSgLHkQXcZBSOtugoJe6kQP2yTn0YUwWiGS6RGZU72EbW+ECi1vaI9VkVB
MG5GXApW7E1ukV6XFViIAMr5DoTKsWegRZJEHqcxpJYR0FIIDQF6TJyhGlNtMx215Lxs4MtiBANJ
UFI3aJZfTFL7Q4S6dDGmRO52mdntiEP6KeQPuGTkoHnUUPqNBFCqJyJb0pNGdqchjC7ZOEardAr+
yqTvrlNo8LQzeFiicEV/JZB6Vl5xTOS8Lgcy0azYe/cFySB4vgh7a8Hv9tP/fiJmozBq/BQ/llMV
4z5sm4jAtJR45sLrnVWYT+GZg2neZD1SrKHoXZpZfnG8QGInULhjYIaQFttqeyPDjqBMYV5lBaqF
yDci2UqxShJbLHIDfVURO0RnUdsl/kREkGkMS+rqvS1kwKvNrQ02aTOWJRHtiJZPXc6IQsurIv6p
y+DH4vPEV4OjqCQnao6ukf/iTQhUXJ9vkNA+Ci1v5Zg9JPfkgcKH7KBic6ttNIVGjNWhKLfuOo2c
DwRzGgJOgKy1dB68MHyyUyPcqiRBv+33L4M1H5ua+WbkUqsNFrnARmlsVfZVw6/FAsSE27TDR0P/
cCcecG6VS+UhmhnY1adMcZZGdhnLO6Q3QrYosYaK8A79K3YwCT4rHhZmYZepk0gfopDhO1qqJrm5
uIKQms9HTesjamdj+nDcSVZlrEEAkYUsvwUlS3TLCmCivUaKsTIme5+o9q834nI5BE62cjmLSICJ
eCCdjIVPALNpnCj2bJg/ebVBRbl2J2CayGDc0yTnjzh+JlUwYoo4IoGOzb8iav5FNbPq7h5ZRggR
hKngTVAloyJ965KMwfmUbD3i95YMFzsGkwtTRg9RzEWimnbblcWE4qcjhTuq+w2OaTxvVudeQouO
nHONOOmM5RdRYVLnybKDLLWgQwYtUj65pnjE5F9q7KHjII0NwhG2CBLQp9dp9lGIXqw2vqQZZgto
QUiTdjheluKOpRxbkuSzeypD8y9wuhfca+KAJHvr5wkJty5MZgi9bDmozEYkip78BXAuihDTyFiv
VRm5Gyss3vCcnS0L7Dnj+cLMgls53GuicZ8im8av07OTLwg6K+WVzChO0eCNGAhpPuliTFY+1GiF
PpaEKmwdQ0I+m7a4LYeUHQetmFG8VVDvuLT1ximgCtudsfLwayJCs86E0g2Bt7NV+Rw5TDxm1932
rTw7GWiTWsXXNOyfirtMfvTlbxXAzsDDN6z7Sm8aSV09BC9MvLYQqS5W2EAMlmyV7qI300WMlqFw
Czz5r5X+rgSNScSFNwDAVY4uCRcN9kPCoGwc2P+x6o9csZPZ1O7kEL3bXgBSJj93bPWs2Tl59iFz
TTYOXF6q5VFIWBKVjXw0akqtXOjXCJpYPF7wRD4bzvRH8A67amAa0vI+YeVeI+XNOzcmxqcxph2L
1zXo6JLTXNwXU8VZspHddG726luvtZTfGGY11jL/A1Y3/S/Nx3pU5Q6R4aKnI14nOjgaGNSXjlct
m9BPDlUR/pq9S5K4L/lJk+Eyc+5HJU72PhJPpvta65xjyNX7qqXiKNs7bj7KqiMjMbLB5/JFBATZ
RfqNDSm7DpU+J/fwPxK7rSX6M/Lo4lPcYTZjj0NrWX7aMKNdlOimnP/chBkfaV9PBNwvA4i18NmD
ueMxZcQ6RBqKes0KpA2H6oARFlU/lDZyGU32p5mANhc27sLDo8gWiffFq/OD42AGINOarOWYaFDC
PrrpRyNhimJYabnFS283YOdxZ706PParsaublSMDyRR8YUF2fYAjOi9nESLCsDka9J2qlX6QT+Ks
wzg1t7lb/HoOc9oxzJ6BDcz7UdTFESceoZfQ51hhPzctCCs8MovJyVfdTF9jVFSq9fhQBw92O3+B
aSdWxMZoeve3rckx+SQk/sUg32nnVEdKlee6TbMdlxIupjT6aRDoWZn/rVtGb6wxsG/EoDxG+7M2
cuKl0+RKakCRApxN69TZsoFZW0DjlANyKB9RamGuOWfCPKYya5bOmaS+49hG2cpi79DL/kqoZwb/
OjPN7BAyk5EyvY0cYTJjQZ7kGSdsjdKvXUtPvYqAIROw1NVEvAag2WkPvAxU3soVxc63suYMBOUL
NSUGoix5kQaOSd7+1ziRb/YL2ZEmIdnjZjbmE+xYwDu1ltuRjzpQigfP756IdL5NFXs3z8YUkQdP
zMCxN3fo6ck9w3sUO18c692kfsth+CpNm7v+OHb6K5jDa26huSukiQfUTQ5t/Z7EmFv7uduG8fRU
snwm4gRXETpYu/K6dS/GrRLDj26ah5zY2T4YBkRuwGCJa+pGVlcyHWkm02BLOCq1f+xf637O157n
XdjYU9QxksIzUKVXZfg2m7aRyVMxfvmc43hfMM5N/5sozonpQRDPR2boU/KpfdxVTOEx0bXnbszP
tQqPRhwvmyAnFcwlfCZ00w2xfLQzJZeDjLn/RduuB9umsf3LMNfSfvLGeIr5oh/tRSpIT1UAYUqf
hdj/TCWjfcr7VKxogp6FDw9qDlhnDylbIN/HXlHNx9BsMNjx8R1ibq+eLfxETpOdqU0vZkK/c7te
RvBUnLDBaGzW8DH4WhW8kSKMrgWkH5SkzU52PwMuir7wXmRWXil2gO4X/qeFih21hzjEmFbWuBwX
w5h8uJV1MJvmbS3ykharQF/sWWTUxcXN0cOwGf7PlWfX7Yfjq7YjWmfxZ6LnBabRPlnAs0vLMxZq
iL5oCHbBlH9Ukb+ItUmPEdTfSNhJm1ZNhETQ+DYBqOxEhzcRYcor4jIaS9v8qUNQKWzaD6zciD2j
YDXhWC9VneSrNsxopCnfIHbap6KuP2DFHeXgKs5UM97m9/Yhv6c+KDM7t773JUpoYk6QnhhJmbwn
PKcGHY5y1h3VUhPM/aL1gVabTVfiA8VrwgpjtA6d7xhA5XW49ri5QcgVO46UG/B2OjdZ/LQ6MDZx
KcQxwGnGIBwBAONONyQLRsgnwzARybtkbxV8LsgJcrmiiJ816gIi7W8XG8+qxL8wDdFJtTRApT2S
OQRfkBdtFVjpI484DNHJQkjJYwjnjPsUShnDUtSgICjtfgY21jI8QeejqC+IRsvtyl5n9UdTs94D
McawROtDPDb4o125CRKyrPyuXvkdtXcRYRIvieYsGJuM5vDmZiWpg+UDC+Svwle03xFE/pbjN41l
h47cOxO6oHcaWQdOauhd88aw3XYduPqMNOnI0cWXtcUXo2uiI/Lq5pviJ3bHW3hnPYMjzDa9N/+1
WCnH1HmQKqFT139m78iNbgBnd8ZDpfy3zsQrUzThHvdqsxbmQ6g9rDaZPXGMExIdAeqeQDXWr1YO
PRTRFBeMDaLSG2tzo6sY1krh9rsIXnRvNx6yP2tjp5w5sR31K9i9DAL9qX/NZM+unQAQI1fvCSE5
355/yCczegyIDVqkIt2zRMdXpKxNEPApmyzgQi4BoAt34D6p8uPUiyM8LgJIc/wlkQVhFNCN3lUs
FqHfCw/fNKP4pLWSdTrQ1Hsd88isJ/W2bbfaw1rClLHf54naREn5FeWCRT8NOYIAFswCK6dj38G/
I3eGQvgwuO1JdbaLTwvSY1X9SgqpxehU2BV9gWu2hjmpg/yF8TFk/XC6Zz6+uh4lG9XyT11Mt7Bj
5CN8+k/uuiA4QwKjtWwor2ZJ/1G6OChEL9dZFW/MSN4Iy2XTQb5HRFffNQES7ms0sYttM+9mFepf
k92VaTgBCYhmCzU+W166Zsm8TRAhTaSFLqa2+1FmQiCOxFvFCZYi4ySX4P4D+RMVMQhBPzSWo5sf
k7rCG+WQ05VkJHPO2Y7gxDWkkXJZhpDeyuB/5tq7jKPgDKYC2xx8OXKa5ZLIOsYxqTZwfZgKeg6/
ZFNRbZkkXHQLfxr1BOHrhkRPDUoTIQSDLQaExyL+9Iq/eu79Y+HYgukyBeJAszYiEt3G4QD3o/mc
wCatIHtBmAPdBcWjAsQc8c4AkpuHmhBXCGTrFrvySUzyh9FoDVa2fqxC/Zj6Jud5RQgnIUxwe2dp
IyFpfwamgWuAIu1CJm62N6GQLCdneoIVZXqsM2eXNrfP3xFO7UkkRlmmr4nnPweAhHfVgODIB3q7
CNBXH+qY+z728iMxaxwPSb+Fmb5pOdgWbc9kPrDFJR6Jymxu5DzrjRpSd52niLk0JI3cDTi9E2aZ
fLAbDeI6I5VjbeNkd+3uwzMd8VLbd3VJ+t7kAxiIFIkRSQskhsr86nThn9BUq+y8K8TvCxbR+WKc
itsc6lubm8nGsrMfhUcbWK35kiL+WsdG1a7N3Byf29ltOe2CcKFoZtuEvVPlJF+j1xgPmFg+FD5T
bN/dVTrRQ4mwiczyiWF3kp97+qgOfU1YaNaHwj8p5my7gKE0GpLu2iRhvGfa+IjPsV4y1hG28C5z
3G+tQQhAw/LkjUWKhMCIdlPi/GgyARZwVkiB6qNXo8/x7pDt4uGB2RVa9jeO1B12iSHUyxwgx4Kc
wwOx54ckG3AtWwZTUxM6xWgB6VQn/IkWdndZkdVNAkGL+V0XzJAYTou2lGuJHp7DJuk3np28uETD
HNDAE4Qqyhebdx3HfrrpAaviPbHo0gIGm17aLWzRE8jXUfYwGuqb+idmzERe9I3ODj6jkb9OaNJQ
aGUIcDru2WGTBxpi6KTMjck0hzps5IkY3+ucM6SagKjUdYfjr3La3RwTtq7jm1maVxXgNu8D4a9k
1/5rKvfdLxkBq+aRoG5vO6feFkkIaOiauaEe5tfMV2gPRjDKbS9Prs16xQjN94Yg80us/Wc9N+tu
vO8RXO7YDDjwIZTxMvbnM8gN2KO0PasW6Ag4HiYFpuMv8/JduVi72bO/tFN+VCO1Ae0PJb1YmtpS
K06Ij8krXswg/E5NcTNM0AXZgFPbzm4zWrwt1FuKFZshTW8kB2BVD3kUt8CFn+IOXuQUHKeuXZWt
IOy8Q9gViTZbe5rqrL/vENJL6JA8k7P49wk1XZAWxJkDYkdnFSvReucEWO4iHONM7tCzcs2Y7nho
5/Zl8H6wWk/LUY7AsUEY4JC6e/AgFaO4C3Zh0/NNphTdk7MxZmb0SdxjxWiRmaTdta6Dd0J4LmGQ
80UT/PuYhdilRfGpjBgyp2a6bTvSwYaWU2iuh51Xq7uMSJF06d2GrsExQy83juxK7yZjERNsOoAC
XorJTNhGxWumqMRud2f7fkEzhGIKkWZbJ0eA57QQhNpWHEPUTUvNbb+UmH2OmW8PR6rmd7fHW5NS
uLAWv3MFWEz9/0vduwSGjWPZHENiMUmUI1ibMwugHn/7/y8QPPxd547pgwnZhky2g2cZr4ZWYmsm
rBaDwqKYhRQEc148TMb4IxxoBUSBs9LL271y279UJtPGTjC4NQCOMZ7a7AvSb1gLLvG23ddUWcZT
qvY+5o5d1XCyOQZgILgWxTp3xcabqFMxBtuXiYt0XfU2FDSb+plEgZVnKVoL6z3zTaZmOo03DlWg
jSIRLkjxliJwMfMIMasZv+vwOTdxYYxx8qgLvbZNvFTNeAdze9AJuo9hlmTKh/gZ4Q6zGOnflDfg
kZomjj0f6YYov4Xp4J5CmJ2G8EMC03tWHN67BEnYgPUSECAqqRot0GpGUrMkkfXGqg3Ok2cBlIhQ
xKXuR4JdbrzvpAw75KhBdFTlskUf94R+8d0nxzJx5b94co6Z5HlgoloswsHUJ0ezj5/QTEwwuKME
NFCcYKAkj53K6GvEG5TZw0Me2C6a8PSH13JOjHzhu/MeRVjrdkxJe5CMkhibUalLm6Nyve9oWJEk
v1NPcLW2RhRqM/JbNgt4LPJghY0MX1sTnGQL53ZEqlFrgGRWlbLg9ZrjMKB8RrGOoSp+H9hzr6CL
vg/6bjfK1ZHQSeatip8gqJd5mHLUGh7zxIibhG90TPPiXLa+zyi8RdZAQhoeORahNkTQ4mJOPG85
Nna0hI48aekcVExcW8s0ukqBTJup81cjSbJ1/0xKEGX0gIAxaHQCaGNCCF46q76xkPZZRCr0cJ96
73M0vPGMOzbrhuqsgwhKohOcrGZANhHhk+o2Tlh559kMd6HfFEtmew349yw/+iP7MpN+cM02WK91
jKAFUsibQ5rBlqYDwBTI2FJHeg9pRUK+ygYUyiUxtIGNbMJvnx1JTaocoyAoOD44oRjAZgTGIUTB
3+UBPXKfg0umkROtG51LNoMEmIWfJN4nyzLpMtRtzVdlu4e5188uoh2EN/jsm9lYV252yHKf+Irq
zZmqLwqON4MZY+ylaL2mYT9A62cxBk1nYmYg0EGK2juoMvwg9QJTYHBKIkS0RjBcOJF3qYghteOa
63IEzI3+dsCJNsjOYFfFn3M5fvYDCHvCAjWzCIHJdDmnEUHeE/mAknNYWDwszCzITJt/yMp4Trqf
jiMNZPK2bql/8putq7f0niCnvBb4oni0Morg1Kguo89vTtTwZ8MH93FcXsrG+rNoz5YDVT4Dc/si
IDDsY4BmywxxH/uVH/Twxc6Z6+daGMNqGtw12xbxpM16l5akTA0TQZGzefXybDezVfEMMz7EU7Dp
/TFdmVnD6VP0RzBxM6ESR2DQj+XghBt+QnsFQeFXpOqz8XNgKqw4PUWctlMzeJwc3W3tVLR3McnB
FGF6oDx40qKeTwMwxCmgihABdzi2gqgellaRuiv6VhzNet7KiEViQZc8CX+XhtbvPSAB8V61dZsg
2RL8qpivheXGTVCVp3gwyriz3oWbPljV8BK4aftam7hadR+iSyAn5XXQvnkAhsngw2vyJ0ABO/BS
0441yMSSxoyvpe8/GHW46fTZ7nBmmRJn7hRUm14PE+E6eGXl2K0zgyPEsSrjOGq5i+bsbKOF25qw
So62fGBVExwq9kfaTdgf+SQaCx1u2oTeI5YJhf59PKlCMsUKjLbA5OEbomI4eAz6SfsLcf0O3kei
sYLyZHv7aiYNRIrg1hrQBNPphQWk/Qj9bVVAvF0mOUtG1TfOk503YmVZRLT8/49ZtjLn0jgpdCaL
EZXPK5ye4ZhOfLryJvEOrtvX3I+lv8vAp664N/1XT0HVtuEabWHCeK9MsdIlOvh4nVbByWEI4nj3
/L6Yt62rKwuFEJLNJHx1vCx5iOB5LbKRyyGa14ZG1lPm7eaeWcvOpr3aqDehZ8/FAYE4s+Y0oAnN
hgsNv70OOpZYVo5CKPFq+cgCuFxXoVE/zzUnRxt1CXdSzrx1dv61nK/oIP/qwvCvUifXqiYaBwVs
8zQtJ13Gp2FoycaSlr3NnBZJVmk/e1mbr5Lc816SGDOx6RY34ZTxi2LSAkgW7zw12karCKaEiYm0
JOTkcQoluuNIvgrClBvRHJ1RKOz2bbIV8L4TYzB/oWw1zygguMtjBv5N4xWroOmvBTrHcweXbUyb
9GWyYgbwAsA3/CFUluaQbhyClO92HPnkhelqdLwtUb7jbaQ2F2Z0jJL4ofLL8SGpZYOpCTuCqcar
WXc1am71YxW1WPKH490dbX/P9vIxIrkQFSX+52wiWEOMPZaQtgPC3k8/KfveY1Im5F4+aF0G13Yi
qoghXLViRnUOeAZ2gxqAcA2aui5z1DpqM39n8HvYZoBhwFOMZwGZr7u33MjZm7Kn8PH0xqIhX1c6
ClaZR/7NXN6iBjzCFMO2YxCYHAfX/qlbUiCAyP3WXhVvbc38q0PZs9SF3T8K+c4Myj+Mfr2XGNj3
fETMVe1io2WxiELdMZHld6jdgoEfwZKzvRMxONpUTiNRPTTvRYm1HhNJtMoB95JjeYiIJ3u+gyc6
p76YMsz2A6mQOC+SDjjOfemTBiabBRMdUTmyVOLDts+zn1zULwHi+oI9cZ62z9l9T2b6OC/ysVk4
o8ngBH3yezLYC3zmCyOJ7/dw5cYwVabmoYvt8mSTqrkgXJJuP6hvbYMDgvSFFXtdsVJ2z/y8S2ks
NemsBL245//YO5Mdu5Fsy/5KoeZM0IyNkdPbN3697yeEXO5i37fGr6/FiKx6IUVCiQRq8oA3SCEj
pHDq8pJmx87Ze+2xDRXpoewv4dR+Y5Mzd2E90AdC9LaJLePT4wchT7OWrvxAXBSiVlcBAa98eXAE
wrmid8SxI1KpWF6cEcr+MfCZ9ReNZ9wmnYmGKW5hzVPObMxo1A/Si+46jBvvdUGiD2P3XWX21U4u
hQc6gpxIqnSmx0cIXFG3QJ3L6SannLixCv9V07chAWbC91urE01THiMpG8gFlkFndEb4ldKsZNtG
YST760SJx7QkFKgoHZ9hZmtfi3iC4t2nl74kIpRK9ZFA7g6mC1sv1yd1kWd9jdjJOIWNZa1r1D4s
yTEdATvyd3BjstXoJukDbaP5QHCjuU4C79ORqnvME+M7Q0v7OwySGxRi/nOf051jyIR8eAxeyNG9
jUPT/zTP6PRuE2sM7o2wZOhq4GiwFOVZp+9CJ1pg5/ZWZB55R3H9DHeI8nI07uKwbTeYbJOVF1rx
iey6gZ2IkheF6X1UMWzhOJIeE7FoCZj6re1InbJhqrewnhXAMzFfDKe+ceubviYtLYw5nhKb91gj
aEbgZwFsleqz7of6qLzJ5oyZtbdti07YMqx9qO3uNKsJYiPNJdRuvJhFcK6j1ju4lafXPNH0m0dF
WrNbjau8ppYjXoO12KxqDr0hqpKinVkJVUEtRhAkhzyOX2gAmlhMxxoWGU666dSAIKNWpqPlmBO+
c3GBLQmKwlDVJtLQDTvi99ArTPq1N4xX7TIB40Sa3ObxLm7S6DmKIuzgxUgjLrGe0hEvJl3aYnZ8
sjIaIh2JNH4c/dsZ78aZJQZdMLBUxjQd3Gd8SruqH9VFjePdFBYITrEYghAK+cCZ416laf1modaC
HejZV9ZEB6jvu1sAGv6OBC8AS21onWXecDCIdgIt8pWCJntx8WXMgm7oZDjZrret4FT4qTyhITOc
sGXtbxJIIDW5P9BYno1ibxTmFSkST2E1MJLoARLFkxNvOjOJweoerSBrb1qHBi/zrXldul14SZof
1gS3NZjTL7p8F3JBxKtsBP18eA9FnGeoYpCwmWX4MgRsKTLfGnDbOe6yt9OCKUDzxM9G1JSXXrwl
OAsdomLWDHWvjVY94Ly0N6aZuSu4EusWQxJWRucpDpPvJemZKC6Ql/m0d92RV9PEanEq6qdgLu0n
XQCv8Q373S4nHoqoDBduM9Ym+N00e9WdHU6Elw4WTIlaHIGmvtsBKvmKsO1mJusLpeo7qiW9Nhu0
z2HQfXjdnK5k7KKPsr0LMYLQqxYcYpDaBNEGDQmVBqs14NZjYMVbr3Rs8oGW8G476zb5NO56J/hm
NOW451iRXwX0jxBwtMaBBWSlS7O8k/YAa3u8ivpMc64ldMpzaGYPurlWXgDv3a4OoPSY5ALgdmH7
W6naVMJPjpGWWy8nWWm42D4dP86WGpKM2tPZXI969ql71H04wizJyjczaN4VdlISiRtGzdZFaAbS
weQf7Z5ZFkHKzN8ieTXPqO1d5hHwyRjurSsax4NDYWVn8OMwtt7VlcK1gJmrgxJo+iRVq9x6zcb4
B5GiH0kiPoecaA9nUbfBInv0+wZCkEsa5WKSVkWKBMwUVNwMJ1rffCCIL91I7BVWgDGNTou3Egk2
yZpXvvIm3phh5yrqybTep731PA361bb916SeHmBu0Les6uOMkBBDEpVhZDSHIoCFhgXngvW6X2SV
XlVxjnjttfukDRA9UUuRkESOv5Gp+5rOMKZKYDxqAoRMFXxNEN06DiTa6vrKRYiCHM+huarByESo
CjEedO1j6Xo3hcV8rqquCse7xEF08S3O85bkWIkkWO0sA5iNNzCXnMnh8iZ1QFskkcV712WOfCXo
IAv33UD9/J1sWkJpY2DdVv1BExnbh+fd6Cl/yGp520zW3dBLUpSs2zgJriQpCauqbG+sFjFrz8+x
LVTzXmW/hGG9jlx17HLMPuawHeucmo+tfUo5TgamjdJVOWvONQffAafUaTgdleK5H8MzpIZ3icQ3
HUDA8OMNURKxth0kXayQ3lCiU7GyhXUQDHdXxC6tpZ9tHFggKNxK8khZGjFrAx+z1qE++oAWN73m
UDxA2FG2gcsJvqCWOcLmDMfELIp7S4pPVAzEbbnzxU7QC1bpPdPH23Fs+AnGWyawhiODmpvw3m/I
cI4nrBmCh6X7LPqAfJceXU0md03nrBrEpCt0xxh9jcE6N+E2YGaiGZZcmIm1toVdBYHxxnLTB4Dv
+fUfv8zCnHCl4b4R5WZ0gKg3lnf9xy9thKAuwZDLuQtTUT9uo5GmL4s7VPH80S4AijbQjs9jAsS2
8aH/yQJssRpyjF2Jx+jCGEmB5wiPoA91czvvHB9ZJLbp/eC7t6Mis5px1I+45DTXRxoyIkyi2I1I
nhJMrNHCiVviGm/KpHTOGFLELVvXdAgoZVZOLr81zDfYDKvtpGJ7HYDM93VQ70uDKXdg1PMlZGrD
K0wo2SiHs1HXyXFGc8D2yMhINDRe//hHZEvFqcaDsRKoUSZyQtY8r/VpQpblpY2N1GgiCGMKRo53
/OI3Frem5XmppLBOtoasaAgyKaRbGrt8DO88t3sEH8VUnWxlKCHmqV9+iUa4VkYxLdSc77PuYbhX
gNzt9suhED3WNg5cq6JNzyzExZeo/G49V7VP3nqtT1bsYxlZJrTw506uWbcnvQ+hASFmjLdx0Nq0
0LndwgYMyDfhOEa5xcEK983V7kahCz26SX8ImYutLUmyU1EaZ+Ym6SZohXFM2/RUF+l3Jlr1BZ6x
fa+97PCgx+4auzQUY6S5tBaqlGGsipePbdPhwRQABuloQVTZ8JUOHKKqz6LusVQzaEDaW933DRmB
vPiPhSZGJCFOpzSzFtk6ST4e9Pb9ZGPigsnLJD29pDjwNjVe43UC7dsp6PU6pmQcoZZu0uSesQpf
7Pl7FAABGGvSfWJRi6vpUuURaWBG81wof1d3/XwxwxTcHnriwpbyAT2ZqJ8pCKJjXxD7ZCDWs9jK
r40SiW1U55eWMZPT2a/81W/wyrVORRsx2+VICXaeU7PmxyG8OuyF3niSWj+UrO2RbRGa6iWfLcga
FgnSCnBIUfiYMwEMyQ+PodLBCr+ckSGuF47f6opFzMbZjv+x/HRVelQoYOqGzQKe4w9zya3uesRh
S/2gbhWEg7xC4jhlkM1aStDcRH0bd+GPsY8veMtRm0BSMyLBFmaS5TjrSxeFJw7qhM5M3YksWDB0
DVaPIJev06TEetlC9p6VL9FQu2DyLh3+/BVb+YD7wCZrHjn8vkZ77s31DqaDt4na4Uc8y7t66lu2
dBSflSjKg6CVPdWAM8zQO8jC5bgQ6J1btY+ojO9EAQYKY2QP1dFFsMO4NHkLZrQnlUnWfdOZr3nW
+NuBjEOPgTMBEVujnEYiiG5VkRPd3XZvjTI4w1Tgczwbp9VEbx9NH1E+TfpacwJfGz7OIuIYkF3r
BFpzzSG9dr2FYBWc06ittjip72TtU9/qwNgUxHN6plLYyf1NDNJgzXyLeAtxDxHyhHF1n6BE2Ewx
sAtLBt9EeKN6k/hRN7nHaPuQVYD0KkJp6H8oN5D7biyLrY1keGWygSVhfu/FkBWqrnwqSgXIvGPX
WOjZ7RBSaQYhCaYFIQp56lcE9CJpihKEq1pDQKzGeC9K8SoaQmFCBwxaa9L2QNQ0kKa1ohx7db3y
aBg4WzipkRXSoEpIJ7Y4Y143OaiyvrDCvarldHA1Ai5zqicA9U5HhsdwHfB02R7JeF0AYkGqy9hl
6EkGkt3D9sXoiKvkt9k2Kx+pIOK1TV7UK0uM1F4hqb4zYmvPbd+aCjKDyXHAzK30qkOpPY8Momcg
hI27lkGNHD//cJDdJPGEJQEmi1U3mNk0MOxcfTS68fdVjrEcX9KTIrJYFvBLXCoa2efhtoknZqlM
tRzypxDloTg1cm8boSlBooKgWhhfxdalGbOL7eSebQfhMmOVd87d1YqE+5FA6OoJaPNB+/IVKP6H
03bPQ8KOayxogkmPEaElNQFMzjc7nHGpNfMtsJUnxnI3Jj7/shuf5NgTpdlBLi32U5F8VKoix9MV
W3BlnLeIVam5KTghccojasFzgcIu+mEXApFifIJpC0+jdn4EQ3RO4KlO/vCKiS4eCJS1arRWTYUt
Gxf6qjaGGyeC9Wo4absa445JfGNsLfTUja7t1RTzyWnzXClcfbeKrdLIpLpKIAMHJa/jaC8jiTK/
5wkKeKKuR2qxlek2xJ8FRUAGjv1AiO+9G2AlGXoOkwEH53WRln9ENTOqm/UL2es142rYcth0rOhk
Jga9f/D0+B1thLkxEHqHUN9yeo1VSnYxcUKmToH8ybXGDt5jmiAptkCoGIj4fchxGqTRe0uO8GaY
C3KpFr2aCjWWgKgY9q4zPNDmPTeJIPEkyAeEdi1K4gx4DJK4SOBgM6vc3JNs+8LxC46jO1oQHYJz
Abpx5bcesERhbobJHTaDQV8ISRdS615sm9C5pLnDvTQhlNi+CvZDHq6lxOhiTMUSfqx/VAhnyR1k
IJlrnPzBM2oILP8EEVwSY7zJlKsokJoX3dO4cyWUf52ycpkosw1kkoRfut9BbDNjbMdrq4sxdYiK
jFb3Ai0C5qdT3PAYXWSL7kq2t7i6bxmNrNTY1AchOpJS0aVOY3GOeitZh3UAtF9Ceel5nFXOwM3v
xuNE0zPRelsXmtgn3pxV5mWfuo6vrYwZqyPnm75DVk43jMraYALvdpA4So95Vz99lrA/MspcOowW
tYEDk6Ue1THAhmkKPW8NOyO4Z7qyZ9oMmN/oYPa0lwO/fCfd6S6xbI+2Dr8Hn+U99LI7x6AQIH55
NUNLPUpVPpdTFayYQzN5l9NXBT7bHT8VcgLmf5QCblKuRiAqDANO45CC6kUCcQKJ+6JEcokYdCOx
RvKsKNhIFm0vAb5cKfmDwvVPA2/FbuJ4tk4JBN1qHDTrPHlN3GzrFkDTIwuzpQbnHnIIpVP1w7aM
/NK3wYag1oNrEYCYou6N0NTAd+/XiabmwHxGLJy8HwhVWDmVdUvP5HbEz/XlxOJ7MrTHGWEbznyR
0YNf7BpFCZt2fvVQt1mAaSEMBZ9e/pDjCMaBgqyUZFOS7uHUfJm0mWrqrbNng3lzKsDFc1OdylQW
TKTis92FztrWrljVJocvMPUmhkkmj53n3Bs+XiggEE+h3d8k2l/NtfqIYMIvtjSJ0pjaxSO7kTDd
+di2yM5S6Rwd1UNtwhmhTFltWkJ5DJqYa79NIDUAQmI2g+6Dk9Z6Qrq5yXtGWaFOLlpO7ir16utA
cRrN8vSrSMLnWaEmDuvmJhpbmpPpLpg9+jwKPGxafo8H3bJ0ls8o4F+CzIKFZZWvtMoLBHGLnK67
6vT00ZHazIFrZiqNCd6lzbiDhHgr/aHaoyupDnHT3NhzaR2SyMzOVt0/oHZje6nAW9j+wVC4TUwQ
t4Q+Lr021+UJx46N/e8qGAzgFSYhf0Z5h1yXpjtGmik8yTQ1jk1TPmMYhR6QdvSv43drHvbh7L8J
uJ7rHI78sFg/u4lzRTTcBRipHVN8F7F51SClaxjpt+VdlU/HZDJgISkxbxjN0TV2TbXakoOD8bOk
rxXStShrSYYr1iUsjzcDVOEN6r2zBasPmpTJjKfkaD7t8pQ2O0U7GBz7luazZO7tWlvnq4ixNrh6
vicVoqCfyM3s2BpVuU2YaGxlEnB0pKmSOgdi0wk9TZ6Ian5ruxRLDXZ8g7cuiM1qryIKkqk6d5F6
dPzoU/DVB0tnwRAm9i8y33vctluJtFFZ80vsBDykBporeyb20LseupuZEQ2d//5WF0wOndqijijH
g2kwiRyS6rL8rx3wIwJSAyNTj+zWCZSYIUtZzO2oWw0tCgrRtm+Fah5cgDbRCJLHWMqKkG4LmPxp
nRfigxPnGcgP0NGegEbu634mjW/dufLah5i78yX4L9EbjLvZa6S47Z3LnCbPOuEDdWGFpHgiONDm
uwzzKjgQn7g39rZN3e4KnB/zlUDFi/BlvK1Mnyjezj2r0T00o+ZroOg5VtZFE1eAGJto+LGwvqYo
u+OE2gPQqk9FPPANuTOUGqs8wPEITk1zK3IXIijkrE1f+mc3Jhw2FFdtjjxHmcmWpjYbucAhV1q1
/xTFYm0A/NqZlA5rl0Ra9qWXruNhdioicow0e4Hz9gEXd59wlDzqsibdGSWpKcjfSH3xUbvgzvyc
AC20AhQpi/VGP0saFpuezQJQfD/DONXJKesqcFnd7RBlP4ogv2laFW/NcqKMMPVB23W26aXNy6zY
akePByFsqP09UohnQyQk5vXFjqkWCwStEXJZn0ixurTdrNa1351ch3QbTLb7NKAsXih+lvJoU4lN
n4nwYOgXt8O9GEX2CYLDc+LQyZqS9hFDzO3sye8tYOFQZgi/lhCSxvtqEnShvX4taueiZ8Q8Xe/c
OzR1120b3CPtg4c0L10JZGyc3Hd/VG5JIp/ZI0AAk5+9UkmyYeb9IiALMsEiPLpGEp6rwrjEwD8c
7XTEHfTPHvAhYAB+mkCYDQlhfFMBcGUjGM4IDtQm1+0OwEfLxLp/pT/Tn0oRUzLIGZHdBNbCkTS+
ZvBYwJrp0XZYBdPue5q55K9m1d7xpnPl3Y7zqPfT0oyGyXdTT8VOB9TfNKaZNCGOYQB4mzvNFRlb
D928Nu163NvdwRTy04KU8yfB9p94zJ/Qj9//B975J9fzD3inhBf7/1C/f4N3nr8K/TO7c/nzf7I7
bfEPz3cVeUGm60LpdEBj/onutKx/+AJYnek55kIGVmB0/0nuhOlJrS+hBTsAP8EGwtv8J7nTsP+B
Mkkpk38vpLSE7fxH7M7//b/+giTGlE8DwUYPzV+AMC9TLsjivyCJEbvFLTGhPLg4Bgg7Ke6bNP34
y83450PzE/dYLkDg/wIfMwVzHN9zlS8ZvBHZ7v+CBw0n9II5GR2QMeUwbDsvQYY8A8d+pTrDIxBZ
nLHnsrC/4a5u9Crva0LgcTDn/TMTMoSjBa2apwaHP1j9GDoAAD6EE8QRNVx9MUWm9bIVgLDFhrUi
P10PvCU4sOKdrWztEP5YVWwYk1/bPiW+yUi1mqxM32BM8TVOPC+F2cKyVkKPc5CBXvlGkBjDeuhb
j0meYlpDYlQp0O7o0nVfZa61IGTTo9nclH78oj1rlBtN+kl+Ksf5m0fjbgyNMlrXdrlo+W9sAQcj
FliON8PgK9a+ocKkZHd1mKOCm5eptU/L/Qtp7xzsbGtomWnAKqyZOKsuFLQrGNeETADGoTFuB+bK
VMxDEmr33fHaYXgdbCPp6290c4rWJ6QTPw75mC0S2gWLI/AvrwUSoP4DabbRoNRxk4q4eBaXRO2y
KtHqdgzdatr0IxiDdeLbBYt6NSCDsED7OGfYm5DvyZkndqbJ0NMQEll19a2o0LvBpW5t8lvqQVnh
qS6t1nnJqzLGVmn5educYNB4tbsOQmIwxKKIaEj9adiYOoD/2qpWg1/abKwTd+ekvR4QQJ0RELmi
tWxKOD6wDfdlKVUIILSM7+qosKobCuTSQjVYSKvc9rldfNoB1r56DEx56PFgFBss78aN8HX0YOEN
KbZNQKOZYbMDRAgvWd+3xXU/IMLrd3kXRbXcDi7RqdVG+hH6eRTzbnKHsheh1lXRjI5+JdyBslRG
g373fQeelk0BNN4NBM5Za5tBvFwTRKVxVXUkW8HR8rKaaEqNEu0OBU2ZPTgEUXbHIQ8CzlRqbiGs
W4EqUDzWEsnc3grdTIyYfIohASgAySm9YYCEvyIefUbyJDVhHg8R8Y8nCIO2vtQcOnAEdh6W/YLn
3d+5TrEUcDphlEiJbXoIPjin3wDAIUO4M91EQA6YUK6WEnY5p46K0ARzQMqwTZtilNtuqtHAxR5l
BhwYwuAYd9r4qNcYeAdmgXjUjW2rHKs9uDYp8DuMTF67bTRTz0OTDGl422eEbzAAU7yGUuq+2aVu
nmr+DK8YtqbWjT8t1++cZyueYItpKRwcs73m55Q+xlrcysYc1Pf+xLlxD+0zUoz4Gqf67obLgsJ6
Wc2XISjT4AotE4MVkoYYROIcLOMLU9VufNSWHj3YjQOwmlQkgCLF3KGHCWNf/3DrtkQ4LE3WFzFG
UjPMczMDlCZe7nVMyra3gKiQra3S3ukl6N6BMG327jb/PnQ4CNig4eYT5kQzyrbWOvDkW0Vatdqj
QWK+6YgsYaRSCgOLre0WMkGwmGDcJPErJffbrgYsEEPrXXNENQHWtWSadjubvLz5hmG5IGhzyqDP
0BrnxB2lYBmYSHducD/4Hp25Da4lZ8ZEVUiHpIM5YHV4+/1CvvDp/2sZB+ynXFcqhL2+A+NZ/LpZ
hCTtWK5sWA0Z2q+SQKOEMfWXLgOqy5L0tt9fTvxMlf7zeszabCmkcIVji583J8g9dT9OXK8fk4+l
GTJS6AeZtwmzYN3AzQgD1gdSqRRth7oyn10ypnjzTmYUP/7+7/IL8v6Pj86WjLzDdHyhbPb3v+6T
2qFh7efwBSJfcfA0jfGdghlOEJHp1rVSsv9uwPAs17+/rAQS/rdbDqjbdSSbs/Cd5e/1l/2ZaaDR
VYpUD7N1LxwHdnMz+Az8Cib53ooXlCbHiK0L0fAENfoWC0uRIzODtyWRlC1pXbQ+MfdAs7TGcWN5
yd3v/4p/+5IgCVgANJTgOGuybfz8N2xM0WJYZxHFWUHtH8lPVeP++s8vYtNed6UveQ5+vf1hwgEf
KVy88kfK46ZfFQAJf3+JX8MZBJ/DsU2XCkVRrahf7jQyni6b4bGs5tZS+yABpDvGSh1GSVbl7y/1
L24ZH0PYipfIV5b45VIp2SGICDEY9aPRHrxkYpoW5P/55+Ei3lJGusr+2/fiZ00+aoLVV8nUQZBY
ALiGGxPT3MKl/v3n+Re3zucETJFr2kLyuv78CFiDBfEs4vM0mJG97p1WfGq2/+YR+FcXsaBx285y
26S5/P5f3oRQjTEeV7qEthP1z/lM+OwqwAWx9Qct//PnjaOxZbk0tlzbA3b188VqjAQuIeyAPuPI
eq4s8gtHhYv99/dt+Z5/Wk89yZqyvDiI85Yn4eerQB5TiCF55IIG+dzSWjOVD09tqu4xlXAsRzx4
/M8vyWASciL7sssZ4udLBgawTTv3uGSfby0lGFuSoCnjKzPVvFWR8W/Wzb9/a9KyidMgkJgljIXs
5+tZndHNVYSLoajGN8fq36TDMLUt/s3O9K8u47gWz6DkGCPcX+4knfCkcx0edgBDHn2LEnPKSk+6
InWTfVn8m7solp/36zfnUg9xMdvmO/nl+egqihIz4mGUtW3saI8wfitth95B5Yw4/pF1BSAkghoi
rbLH/t1oMPwe0iz0/Edg05TcZKoRJEdVNVx+/xX/q3vhYj1V3A9fsmP9fMtLPDMoq/mKLY2q+MpJ
qDjWVsNOsu2yFjLe7y/389mOTRqqnWB/5NVfFoFfl+aJ9RH45HIrxEg7uSxh5M/hC3rxs5syru3F
c63tq99f9G+VCN+xTTqbZS2ZGJxif/6MvllMZqFgpTu1Qv7b2wW1NYDGZJ3H/nCZvNh7+P0V/7Zm
L1dUPMy+x6v6t+1hKIda1DBBVjXy/a0gr+B+NEx5/8dV/n83WP4b5Z6wfv7lRv+tdfIe5x/fPsav
vyaf/PGf/Nk9oUdi8l6bpEYTVaI8n63lz+6JdP4hKcbom1AS+K6neA3+2T1ZMlF4OT1JZ4BfhCl4
fP5v+0TKf9jsVDw3rsc3arryP2mfAHz59XVjmyBk3JWuaTueyU/9+VEsObBaQT2aUDzacOvaVX9s
vDS+NlMkQ4T3aBqn56mg4REhUF/RZSVYL+jJ1abfzfpBo91P663XoM8IJNIQts76RpZVuZsSKwcv
F+MNStuXbmC+5w3ozId4ZY/gnqdIPyBmgsYW5MS7JtlL3iEHtioklA7yxE3QJcfEGQfspTe4TeN7
bxCgmFE6XLLKujNnotz8Hk19CPhjndjxiLpo51qty1LRL4BO/s3gfOqxSp66NGdiXDDc9lt4ymMR
EU+louomnfMrGwmU0UVY6l0mSL3AXatl9UK6Yfswpc333pJPVWqQUOr2cp9jRUHpxsAJP/AqQkJy
XTEPQWfZrOnAn+ce/UDfT+y6aFRy1Fn0p8I13MbpLWnjJxV88/IfXh58q4lufYc1QMuC8sPCESZP
HeEp+6ptUUE5BdKkqTn0Ud8fZi9/ClJjgvOY2mcNKHV0w/IdBc/y12bomeuAvPtxxjs5kE9pDbo/
OsWCHIGJrJ0Hp/KaTYX+7h45Q7rtSJRYEz5v76YyaxHHN/UZbRFiBdPc93JksE3djNXO/CJzTJ9m
kX+FJcaXqcz7A2q//Kq3KAC7giho00yfaggt+xp60L7HnrVSShS7sa2+AAKbxwZs/7YYveQYINZd
5SSkbRh6hw8+XSXYhLnzYM3RVVvTM4nd3nqkYOnXAaeHJzV1R6tvPuoyqV80VS4Nf0SyqILKvQcH
ICcnehVXSHTTMHo3bf2iyPsho6VVGxwPkDxh27bFa4TKlMi+yKFf3b44OLBXBcda5lpEScZvITTw
B70wD6qwHVadPddbOaTu0Rpp9vjZXWiTBmhn5nbgrdmUtdoibOu2SR8zFDZBbxX5qQ8xU05Zcx0z
4NhoE8ZaFyXv7owxcQiYn7A2B2i2sqOT6Wkvs0lj2CZSpaTVEpS6vMplRS5k3BMHBAZnl6OlqZbu
l8VXNqF4xgoNG0pqTCtuWT4nng86NrA/i3koDtOEXqvIoC7CB4/K3Lu1+Sf88YQDN6wBm1nANem6
2mO83aI9je7cKmuveX+ix6Ds7kClvIOgLzd9PuKNYbPYdzrfNG5f0TgU7TZX6WMyz8nBpxjnI+Sw
jW7IIX+pAwFD0yUQosuAaKVl153ygKQbZRMPMMnySiPQI/2LZlJcmXdYWTZRDD89N7q9bzYnAiSd
qz5sH3jpsKKDoV8TQwrsonCukM2fQ7JaQWhlpFdX3Y/RhDzUXU0iNxF8eM5lwOrrIqeEPtTc+3E0
wKbymj3RTmd6KkxNTf8WzS+qXfbCncq7b1No4U5FhE6flqxyTJ7OBMWgNojOdPwE1ZhLj0IAd/AQ
/iBdKs4FXeAX280XdCZJErGydiJjpcIkaKEbA1LQ8l3GYWq/DXZ9rjPg6qqwH90uuw5YY+YR4xBq
5hAr9LxN6uY6s4cPNA4f4cwgChvLfQcj28zj/poh7U3iiu92PzAWys36qibXejI9MOkB+Wr0Vfem
ZuqnLDz0oZ+HhyEWgGt7C+mnLV8qBkezm5ZoQDdm10DmSJv7qQgeu7mz8ZeikAF3s2tNjdrVstK9
Usck6c/8F5EmDMcMH8sOlkKmCf51qvSm9aMZcTi0fpE4nPyK7JKykK+h8CPGmE7RQGyOy4wnab6C
OH1I1O2ANKYqCn+dapoc0KCYd/b1D21CLMO1B8KZ4T34HbRBrVEjjSbuhcWy3MV19YRz+y6esYaD
j1ySox2cTD457XFi27zrNnKRag++nLRJI3xAvoBiykGEEuWEM6i7SEzI1iSOveKIk3HR8TUbKetm
lS8DTF+lwMqTAH0A4a+STGVgH8jXqiE9i6x/AOIwHgg5dU84IHfKtsubkCUKNTTgy/baWzQBrnPN
SafcINfcmDV95HLUm7Frt4Eppl1iCgrl+K3GfbnNe4JlOCUR6kBQ1UZX9pl8sevZC7xNN6TtodHK
3ht5Ql5Nbeyi8tg3vD20gr8J1pxSWfuCB3caPfepqpM7+n67nJ+0DZYGbC1H1CYNSdDpOL4BRP6W
g3/cupG4xGGRbkr/ZjTNaJfSMuZjTkxJa2vTY6hCHuJeeWSgbPDEPMPqgB0ZixNZznAZKnszV+OX
yCemEtC5ooGhugV7ZhMg36Ilw//zkb77qk/pzA/PgyHDdcC7tB4T78dQNNc09OqrqqsOkqWKdg+i
+2X4GDsMMnogiStrdBmPx8Gw9RlMoFerPrFuI6JKLINzHnjeGKYBJHdxckd+OMkJ61jDmASZAgcJ
exyi3nREwsRU+7qRhrfLfRD+uTnDAXHyRcuRfCRiOiEMpo9frnRefjmoJOvBXlVWQixn7GH0KMcf
KRx13Oh77ln1RiLMrRdGgHpb1BkNBlKmCldDVxBN1B1VPVivEWpXH/tDG9QWJowogFvNfJyg6oXo
FUIgq4yNMhHkwrflsWMUQzc2P9DFbm6qGl9rz4h9A5qm22jLNhB8WTWaHrwkAau1LvXNmOPN7cpF
+S+aXfeBJgCSno6XXAr1ReuO0gl1LS49ve5w1FZTNB7rLt0po7pIFpyDWgARas/MBltFjVC7g6hi
jkNysvv6HMWNd4x8VGBDuenq9trJPbFD0x3FfNVauDvchvxuR3ha8gktt0afmb0y/MBB2+sliK14
EwySD347Gpfs0570m9FncANK+S2ohLUVpXljRwOK0tDPgB0qlBBYjGOTycRw7YxFeq+7iCwqxBJl
hwW67VncA/rECLC7W8eoP2O1KSxc+Sw+40Z53TkG2YOuNNYHOMcJC9mMDszH0pC7wBOKftqRX4Uu
20d7q/emlY+QLMrlBmDPxPeYbAsEeOESXTNYxRffTpkg5LcLjwUjfspxbF8KuTFJKF6MwvCKlt2Y
yNd1Gkhr20QEHlArbATBs3BrcXuoPG+3cQ9nu/OK4Giy6s9YvkJFCaGSIr4qkMmiOiK2WL8zFEFb
A/kMF2YOEnyr4gjQJsv/SNjrmFZXkFRifFgQTu07o3E/Z/K492hIi1ujITBNZvO8me1hQ7zXdRJa
1lXpwCRanCwmndPR+T/UnceO3Eq7ZV+lXyB+0Bug0YNMkumzsqxUmhClMvQ2GHRP3yvPj4t776AH
DfSkByro6EhlMknGZ/ZemyPB8z/yFdaAT9a3WtsvLxm/YsILLMpue1trfhfZIiaT7rNdsWYpIzUv
1ccCYheazwG+JLnbIBgJe7lVNAe1kgWhTllJ4gvqAMYGITDAFkBR7eCrCAldrwN3NucgbokZk+iD
9dh9aBDdPFzqHHhfjyHaL4EnxkJvN0TsCK+rwhFF6rYV9YNAicpJ5X1WNoFasf23BQOJyIlFQued
C6HYMSRWgkenx3vPP2J1COyEuB6i1zCQ9fVWn2JSdUBeRJpHkJ9dbDif4x1IaoQ9CApmx3PCGBGh
noxbnZ5iF7e5iaYe9p9BygZR6RvHMt813uNxzahAkdJvhxGxMcsQbNTIDR1GhQnzC6jruh+m+hVR
hk9YBrpKtmpHE9j5MwvLKrKElWzRkkIWNTamVue8sdmzP/YQjdvVCiWsa9fWXufcjvfw1XHBTAqS
hH6zUlRaQz99rrWPIo5avJtsJ+TBfAe/xHsSlm+t010GXXsTjXg3ypEsL4FXcpDFOyvmg63HD479
i15ijeKqekiyDA2wPrtITpyds3L3ACfjlvTMJ5Vb5ckhe5rsEAMle/nHbuSXxJ+yxWVWoJFHfts7
08EthsjQG7Hzbe1X0pXZBiv7ECWmDNUy3TS7Acydv837xUDM1Zp8yjRRIIk6GZG99mFL/xudL/kz
KI5t8UyWBS9lhe3d4zAGjimvwB104CoOXyhpdRjQ69eYCHM/qP5mL9W3if4I8h9LDJGoq5gU3U6/
3gud8hVcmwqnOUt2BsX8RrRcvAaMlKyhE5h0jIDr/TTJOhKyy+qjrlty/FpixrjW7pS6yQrK1NuX
gwDVlTZPrcabN3DVH0a3eiMuaYJIVP3FPnXIRwUuQHA1KKRuIrN/iOIbo9pWuGxXdVSjaQYTzwfI
zvozTNQrWABy13LO16TAfmNBT8HmfHBJpDh0hbjjiolrQpCNvSv5KPXXvkeTBziNM7Al37Hynyxa
0c3slnAmgJAQNIWLmn7v2bdR2aQMnk9+xmOwrVM7MjSdCs5tyG/gIUSFk+0z29W3SSJI4ZalOIjS
Dlr2bI+mMw0vahx+dZ0WkCrCdw8sfJOUXQjGoNonC5dwY07bcnK9KC48VqWEVsy6M/xOR+LP4F7+
Zto47zkfgSuNWDFFedLnt9lhu2XYXRtaywpxNnc/Bjd7dAUZLIMyH9qxDbOSGM6R5dPWnJP3RsK3
rERPrqpZBZAJeAUN9wPAx1/Ls/6as7dfCWTDNwUwguSY9VAQm5D6T3CAsaEJmsCZCNBTW8ZvEnro
PfQ6sD3nGZrxnnyVhagLpvxlAhU/zk0jiDlKL+O8eEhlMY2NDrpyz0TZjj0AqHtDlzrzisGH+tQU
EVA9JbATxze0UazPFwuRuER+jXk9s/WMLaoznmviLUvPs8KqQRRdpLADSRrqFn3b6gM+gsRE6+0a
/CT9nZOqUb8m2jNgma2PPeTAHi5QvjXz/DIOlkWOiOnU1il2jM/a6vR9DhFta8G5BLwH/7ZPFanb
x9hz2aghugTVN10WYpeCyTPJHx1eYxWnJxdsHO8AcTK5fKf60/eMQd4x3iR34qC90/pkffWkCTST
LMYd1QPFoKkuA5uYqNHx/WOJX0f5XBtzGkpKlgiBcf7gxMXJSwyNssW1f/rZ/rShNIeZ+Twkyn3M
QW6WC+oMtahTXwFxTL05vtY2iktrFA91rmlnHaNWZ+fzsdXbT1Se6AbIIuCN3GnvFO1yn3saRKIR
paiNvd7vkI4vlbnPSs3boXo3jjniwMrqbkk8spj3Euc4ONVzPlZaVAyefoyjZdD8IyMwzjmnt7aC
V/j47w/gnkK0pd89FH2QBpjAhrgLLbLB2No81SlyZG+456CZ8xpOspi2KZK2SNhuiiHLhUqGnWGb
lf2h8Bbr4HgIcmOZPwtt/PSn2t/AEPyOp/5US9ZK3KHUHtHs4YGq+gnctP82WoYd6gqswkowUtc2
t75UNxJ/2IYuGtAkL9uqlYeZyl/Y7kNFUtZNOeN17fV7YzSTsTiCtlMFivaSY5LRxeIUT7r/OMHd
hMOEeVtq/jnr3AKONM4Dw9mvY3tEIfBZzUn+jKF6m7EisipMMFl1hyDqEB/jjN5NZPgZl8GWRyxh
a9gO9Z9MSD+M3buJp+nys7YgZyReM8KJ9jJUJiFaWmpvmV+VGEoRvlRWYLvkfbS9vYT07OOl0OlV
gUN2u8Eu0eEyJQ/SBhaxbmpX2zWbo5IJ2vxM49q5GygHtiFNkRZEJz0pURypZvTA5inFuOtv0xbt
llNLsGmmysNXnHPgHvyeI7wdxq8OROFq0scWAIv2WffqW+rtPhs9KHT+4dRyHK70n3lTzMSZtwVP
XXStrFFBVaH8Iu0Ad5hOtksuVmtrIGPayAov6oKMJWwX78evqqsGh+dQKaxI5OpQIJ9Ma/3xUkCt
MTw2R9vcc/MAjq1hXSF9Lrl/otl48KcYBfBQ/5VNEbXm/CcnKMwByFWgrzuWM/m7+bRG/Zx/04ov
jwsEtbAsT1hb+H0dR4acXkbqutNkuvN2QqdiafnAMwYqadwSgyqx0m/A+WA4nZLjYjmQ0xc6oMkm
K3fu1s+krFkLNBY9RAn5UY3FsGunN+Cp/Rn/KURQuQR1ylvkYAjuaOWCtrIDJFkygI/81Y7dcNKZ
CFhrqPrlhGOfpLUch8VU1e3xnw8orDZynKtgLCxvY4ztW8KkLRqytDv+84GMKSye//zWMDB+lvd/
n2AOhEb1PTgLVYaN4avG93qM++4s7KXc+XiRjoqWJOoWiiBZ3ZXEzhdj52RLgXORVpy9FbGF+3Aq
T21mIEzusBBgoi9CjXMIS/YGZjEcZpHfsFalu7pv9aDFsKCP3GsjvQ0rTmc/9u4cwUB77rCatJiw
X2OPGXjM6i3i0ZCHmu9fGz2lN2Eq0+crlFFpuLgS0KRngLWIJai4rG17Z6VNmC2efphG1OWxbvX4
tl4Iy2qCu5wyICe32CQTyC2QK9phqt5LngohKUzWNq845HK/8La1vZ4JYUvuFoMVewDZUYuQ5PS6
ySmL/T8qG5tjS+TgCbnOcRmaJyKDGqveJj32EHtyz8q5x0mGjt9Rk4Pc2uEwrjaVjY5sIG1QmQdM
oyE+FEVqRntuAdQeZoklarTNU12RNNIrK3LBAMbMfbea0t4sQMGXpPOwzLBu2MBipQa2QrvuvBCX
bnrrKMsj0aNS78BABW2+Jli+KmjJsQOj+YZgOTkqeHdyQjmpSQl2ngGTzQyCd9Y8t9L7heAvCTve
TOaEFkLwutCPQ918Sibb5BEy8Epiowqsth45c60NT6qg7VzgWgn+QPKOuqheHuZUG9+mNN7aajwh
AZ9hwm76bqVJ2aKIJRSMYDkTYKCPp5JDGI2TMCfwvpY2BrkhXgkofclrvJUDg89tK88bd0hnHJBz
cm3w8ASjim08iaQBjB4/ByEsEJYZF1TKidKyftaNSuFyZFib9Ww9BDaPAD8Y9nrX/JU2eggTsXvD
4wLwEoZBk6+PGFOIgPFHCHuxceJqectmE+5T6sR/YHVFZqkebALJHwYTYns9AwPI6Dg2hsAyBFCe
kwSPK0JGk8yE5p1qytqSVBUL1GqjS7XU6WJvMOPf9AtGJd+RN3MmZ61Mmiyol+K7kOIdajXY9KSI
tLWltM5heqhBe3Pz6bch2LncqerjqDtYjXKMMryE2DBpfQs6L+x0kGBNecbPd8tG+aBmB3+bBd8l
1Ze9aACZUpp9y4zojapM3+78HnAbuMBoKlRafUAOeywzPwtzzh+re2grEuUTDVn+nJMWAKFxNLXA
xY8fZt78PYFOIp0MnGLD9sRDl8unauzNK56wNXRarv2K8A9pd/1+nLRzQzoTykgynyx9uOaTgm1k
kvegN1HeazheTBwpcC6SbfU1V6kZLEX67nvw3iuHGbyyWzImGeik8s0xZLdv4+WD6fRLZvYBnLgh
KDMkgWs3gTvpSDNPXfk51PVnQkOA8Q2a0cpsTZXuA0WzswEbCU3LuEjk9nc+pQoyFsisqhnK6gyN
M6IhYcoWu2rRCRySmba5ribRoK1duPsaS5ZkwuMkYrq2RKMWsp4xA+Y29pvzsMKVFqkG8rHk6RzH
8ADY678D/YbBUPzGA+Kc/FlrWSa45kNfs53p8fxtGNzBeUsK3k5IQY+V1evHthZ/aNq439uq6C+m
5u//+Z/Z/W8ogVfEcA///gv//PnQZcEylyT23f9Cny75o7CaR8YeTqOqKGtBEKV9hu/x/sFv3igY
9xjb09+xBKdBNWg/NQbBfUvBcBzhcny04wY4SDNnj4UrAZeosobIQpZZppdf2izluUxdMPJAgZrJ
fvcX+OmjzERY+lcvzn0eIhL8zpDTLKSFvRUXhG3VS73Cni0065Lzqr8AInijaiWPK2bkvZBw5sfd
wZt8+i/ceIz5+ElHe6+7fnUq9EG9pDOwltoARiDUjhhD7HENhIOfuynxhRisW4khbjP1YC4q6LJ3
DKY8C1PBos8JYOmKjNAl87vroTtgFAV5YNfhOlNnJjpH/NRmZDk07ufYOStsCGJ1ift5GDVWr9VI
VEnlivhSIwZ6mABIb0dAC0dEkl64WvHdPXWoiGE8d226ry0NPWJPY1SwQmXOiL3O6fwOSpGrtkkT
W+A9zIhJp4N8s8NaIsgoSRD57tA1ORuylcrdLLBqVuMz0mMj6C0Y8X3BglZbV3xTUdlo7n51E/lK
QNW1TV03oHl/Ytgdpj3DeakzqlegZOjH3Iuw/L8JaUpRrXT9aMPSH/i018HgNBgZ8X0OZEcQnfrH
KDETackcWvj58Uc7JXkq/BDerSBWd6M1fHHSdGFpM4nS2R7rRrr1oKNd+wbTsTFnGQuONT1VDDb1
FmqfuWRR72odHvjl1bDi5Uo5BChAQ70tBk4uu8926EoyBuriAfVqeur1/C+h9lPkCKxrFa36ddCk
Hs6wj7DhTmNAhGNGOmUO1mPE65ZmDt7f7ltalHHwCL8Q4FO+Gp56RjM87GBYlgzv4XLco19Fw/3O
pga8ajKUR4iXZyZ+ULbXfglVh6AbGBG+Ns98WGP4K+ajXtbQ7uyYedpqGIdBZ0GG0PuDZss8iRlT
md5yhHFSpCVU3duoyjv0wQ1it//2FO8Evl7mpEPzRzRuwuppCruGcpxFFi5Ak3PRMccm1Irigigc
ZBBK/6OTECsQDX17YCkfiqXmCijFNjGGnzwhuL0t8bGmrGkWTq8WpK1wUoXIHer6wkRdCFYqmXHW
7NY4uC3jzDivYdoY3BpkXowHhhi3vtO1CNPSllz29mhyhNoma6E5i8sIutp5knQuqYXE1sI1iZqe
nrn+8JZB3+OBhEA9zVA34m++w5X1g1MEOVdNXDOLBVzD3qYVBHA6j7k2DVsbEopLjuNhdZkUYv5t
V/HRuPKptluxY6VEFIptH2WJYV8MiX8o+pY+jmQSbZzAwhrGnyX9xKNR4JM2Pg3NuNFp78fSax+S
VvzQaHrEGHmB3SxxhDDkBhPgy0/jOdT07lp5ry2OYMyTjRONMRsjY9DWTT9kp16DFNaTJwe9/t1d
1Nu8kmLpV3ALPMwmzfxiTCmIfsPHf77oNEGgsY38DgAaiDlCK41vcyjIQ6p/XK74gLGivQORrlMp
xMz1N+ijvpO6bPneqkfZWHOYZ9ZnAbrnAV5AUFJoga/3GRkQ3y6RUh4lnhg3Nv3rVMndhCw4qsSf
QSFxSMyzRm4MuxZG2Alzp+2YOefB7wKkartRr84eqPuwtNxm292NJuUky8Ba6EQpwahNkoXPDqOm
hQxnLleVlEUoRxE0VflpD00Wkmp2Vmx/8OUYcG+cEdPOEoAE2Hk9FBmC2S4AC8ZAs0fMv1JFrvyJ
q2QNEbruECdjYpDuU1fNSyD7Amdqyi61JfebEy0Z2x+tUfOGvJU3hkDJAS3itzH+cpHqBPR3gIA4
B/1h2KrRhUPFTl83pj0M0CeTVfdmyFMcrOTntCy0shY+rkjvGE3iQWFlAX9HFqzB0F9XHmvTUWrs
uyo0Yuw31UQFl1DClFyKoMgPRp/cFieut2NtE/Cg8ZN2GAjIqjonYDq2GePOJsuNfYOIYoNt4OJ6
3o9G+BCpRlm+k34dDsmS3mSsX5RX/K4n94kvllFeECUmZQE/QTXwiLxtMph/9aXg1lePimFw1EHO
m6zv2adh8XJn5S0S9mFdQs+atp5JHGQ9GNXGtI82HeGm142LMUGc1Tv3qix4VLmxsLJibFkwDiIz
Bnay5aYHIzeiDplesGIwPPYGvFTtXLXGMwj/KRKp94rYiHoWzo1hKeMgul94hViPd6ySF4YcXiqZ
hZDQh7WRFEfPyPeGBRVz6eQAhyr55jlv8ZIL8lHvfbg/U+OySLtow2htPZ3iY/bag1aDnl5T6OZO
wmTAerJ9mwjxhFJ3RxR9w1YXgCPh0vNppmdwPWQPlWMwxhD7RpNf05oxlzEnRqGYLUuov5i7lP85
NBOM04FH52TkeZhXLP9a+B6itTwCYrjJvN6EmTZCU2OZRfQcHtc2b7RAH8dq6y/lZSz9v/7gubu2
nfn2vG2sFvd3i91u465TMFiLxY/8yjljRJmDIUQbsnHfcmBtKv8+8k2mc+PhX0cSbzwpFyIlAY2N
SSYVQ1iPzox1sovVCPHwCzJFeVOSFwyTGqNPDdOwzndlDyvap/jThYC3nURiMTsav3iK77O2WN9q
m2zLuUn+wM2XWwYYNmb/lIhgfXB3tCTHGabhZu6xQ/Qs3YypQezU5pwYPTAj8I4JBGVW2tm7UyI1
GTx0ErF7ktJ6061ugefC76Y5iRlNlRX2r7oKOqOIeafIpchWntF9McvfQgjw6J0gy8+nteg80A4L
TqVgqO6r9UTOj2sFYqZ0OF1itwzL+0CutyAj2mJHa04aZJUAYOzYcvsDa372YktH4GFcdvbGsR80
n3Vi3aXOzlW2FRlwUDZZY5eHygRzEK/KDIxSnYHdAc6ZCxaKiHTuca0Okq+NWS1f9kwwPE/+gVDx
FxV3H3Xe84Sjfx60lNGv1EGPrlwxS7FCJkvNX7PJFd/19MqVCMeU66KJyRGHLbMWtRd0xfAMT7SD
bsYXI6kGfQuBjNodseS0GSVlryKzZ1LmadVj5RvAfw1Q87b+pkOa3cK7OSutxIqWFy1Fi5r3xG7e
G0EU1jU6JjyOBIQWzhucZnnk2p/I/IT7jkUSfzgR1OypakQMLCDmIUa1ILVt6zU/esK8zI2Vx/Qx
mjLnr2RxsIPtihzMmX+ahR3FIP1L4gmIUNUU+QNRra2fI0TkFYuFu7uTIccUzdVqN1fJnnp97W5L
PtN+MqFH7dH/wY1FsE7ssjYjdnKHkjxgTmfv56pBKTYCQpx5EnA+b9puejToxbB/9XmItTnsS6if
6wC3y5ilcx8LXBOg5dvEZnKotOKzwTaoykEFbauoE5zqSZg8UF011aFEyc9JT1FOx/ZSuWQ/rZ3+
RNI5k37/KZ6Nk4e3i4UgNnfVPHLYcNK1yUulN86OmBmmN8t0mnsb2HfZgAcxnOHiNpwB83qc1pnk
6olbswe+ahQpmC0biNAqTot6TrESMFgfcu5hgnc10yO6Y1Y7AOHFhT66wE/OBWto6S+f2WnojTd/
kcZD03WPWQ/8CZTuo9P9SmT9xx2oWKah55bKobhYkI8gdc+hw0Bra1q/JoT/RD9Aku0UwScsuhig
9JLF85w96HOcQQUQ1R79yZftmyyost8Uq91zqfCDsS+KiKloDqN48mrzIbH+slFGZ5dqv2WN7osC
K1A0XXSv4xVtWrToTKLi3njTeIqKsr8Q62lFyAFrxFGBFld/zCa+Y1uyG1b9R5/bIa0pAEZjKR8c
L92Zg4wPjtNv1zQJqTuoOeK4JzwzO0yudoYx+milJbt9lxAJ08mdTYoqPRIAlrZOYbOqAee78zA3
eMGUsLBUDuFjUyGgSXBcrEQzHRN9CCar+3WnrQYjrudAH2bnyJMnY/IDoMSGH9mwWPdk+V0ObIKq
Qe2a8p+RhXMQY/sb7KO9vePVJxIA8HS81ItWbas4b0HbpH+n3AG3q1hDdBz6kZ0MO8eoTpmnAQQv
bxUkrEiMXR/wfsXHiqNj1dg2YA1lPKh95xXZdUyOIGTpWo/MLrsxu3LdhUWWc/Uc/1dplmcozWIv
0m8QR9RGJpHKtvPEiOrRlt6uWPWoyu9shDlDEkcFurElewJ62MtSLW8tAHG/7VF1Ng4ihIaIA9JT
0oLw8CV2r3V/6FhzQKUhF5Vhk9qUxd+ZYiTVPi13cA9kau/rhhxHzOP21ruP1RsBPWN0502ezt+L
iTO1beHCGsvKK5SkACVnfkQB4bcsj+5SAdaumchaEq1JZWIUGgcPLXICuHWt4KQhVI4Jqds7YOda
wayvMBfGJv0Y6clPbYj3oe0vShtIkyjbj8G/b+QG5oOyzYZQl8tH2g0HBrtUbp5lkvjx1LQ+uCV7
fW+Mudi7AgpdTHoI++tgXhZWeLElAuph5Fh5yHQb8dGIaEOv671nNdMrGhnkmGXOY5B9ownlZRx6
wltsm6cS+avcGOAX5+lEM3UcFWN30+Li1mNinsaYMCrS4ybY0Bug7FlgG5MVWVP/iDPV3qPHDQ1C
MHbakL4Dqmk2idX4YWeOn6mJmGG+RyAXcUhIHgGH1ZEABnfnzfolbxVgoYw5r5MxI+qAAiYmmign
7Ov3hUPmkAGBLgAdLcjYEE8Q/Q1YjtCDvto7RvxpKCLe8rr+co0VOakPHUroZZDbhB6RmH5VugFa
z8pI/Syr312dgIUyxSkGT0xKkhVJNU7bmsM4/Jpyto1C69+bZLho47I81CUAPpNNFhxQ9EKk9B68
GVYOjmp4tFp6rJriza6LIlTm+N1rKSvKqrm0Un6yWX/qsbdqFrO3uqzpDYFi5OT5CsuQIMChY8v5
hcO9PVg4Xe7pxED1SSHL4RXp4J4XFiwRClykw5LEPHeXpQWLgfgvphF0Ceb0KePsEa3oRa/B3JU5
8/J0ZvqP1nqMZ+LSCRvSTfetKpmwouvrkr4+mLK9ChQpASblcZsx+NNoy3IjwztaP042tZkBJ6lu
KySfBtQaoyKTJ0X40jnF10IGAgIoE1y762/MclUMVJpf5YAokYvkV9sOYMFsMGSrG0dkCKZbVaYf
iexD3xnRu6zdQZoj/8o03xuPWqS04LEYRg7XXPaRYyLiWZPPnkej7azJLmtA2AOfmtG7iCfY/cRH
t5q1dWLxmxytNy+l4iZstD+AYv6ri+WiuwmzezonmY0WtTaBMe6Jmdc91qgcISQzyac2fB21WcOd
0rzXPhwFf8ps7nHtVNM0H6SxvsOTgsHtdWTW5v6uJ7Vk3+TTq9+bB25ADjj82owuJmBB0mGOpopl
2y3dUQfsgq4H+R1x4Vx6y8we2kRw0yzOIw53k4UK/dKIliaYx+XCYz7kdeICVyBU4KszNAplh7wE
jyuMy4IEJ6N+VHMMvXMlrItpwr7qspdsvLkOCH9Rr9nRnSXiiUk9jYAU2RyIvc7DjAUOy9VM+k+G
LJ4FjcI/v9rEfNAXglvNHB5XcU3pCUD42y3hb+nRyHQfdrQMpN69FcKM7xQX3PNGOFWp/7ZOxY28
sWI1nGihYuLiaJ5i+UhvWG/brvzdmiLe08Jd4AHsm67Y2R3damnUzzLRXzYF5voNKI3TnEoAZfaL
ocPGH6f8h6L/99qq597jMSwHUIDDjNJqeS1s7vo6Rh3XgTJjKbDPvMGkxCDrldgPAlUdrM73u5MS
6sWNqzOshum+5HnKtdCIE/843dOChHIR2SwUULXOpZWhAdRT46Vxse2zNPlZLQbxXWdxcmQNpUgK
pLlYisikpT25Lj7DrGDfjOfxi0zPaz+6zskyDsRdsnTKE7pCZF0ryvtBJohQp6wMyjFfA+od1nT7
3pIWfTmjXItVzdSKb5Gwce9xIVNeE+OCsAHOYId+yK3OOXnjpDMQ21B5OGL05mmoYPWPJTAjseCP
ARJnzcP4mjTVzcr7/eKk2nlt5F9rNnjPkurWWio96MO7W2T93bDwlnYkhRpoAKMCOE9MlkK4xMsD
6TGQAusr1Mlud2csTQnRuImZik1uTeZ1vNfG90mzVsDaKiyGSsOuGvN3tN2VYjmxTMYrAcTgewmu
ve+89kB57J0d19+KWZFXMOxJYyFDu+DVZOe3YwsYtY64oVtjord8kaqrH8gOu9WUFCVbQKD/Y0Sg
tZuOz73J9MtMhpNrT2/jPM7hgLl2Q4SV2kLRmC6D6Nj3zgMYb6EQ4vJsqjjsA1pJZLId8pXCbIxt
aqvffWIhmxrznzKRIiTfDA1V9amnAogrParZRqk7xQFk89fcmZ4EuZ0hqxFidFyeG7597vvER3tg
HbDefHY+WuC5ZpVcFATgkYCAPNhl+FscMeBGbhlHbCNJwCoaQr+8JWoKPyCJnQDN2ncvNYhSIz0p
s/JDn1I+8tq4DmK7J2n6Xpeu7S8MGwnz+ReEaRKvdf5IbJnEqnkG8qnvstIBy8vKqRgYSqx6yeqQ
t85U7YEiKz3MWXHkZxz2M19gys99qxWhLah1TC2/QwaHdQ+fYV9pNhMuzfmAQCUQG5IDuRQyBZQK
2GxO2qPl+TUXoaSnTtarWxBsMTIgrrCbnR2XuYUBfo/knTsu6+wViFoGzrDNyjO2Krvvzs0Qc3jd
zdf9+OI/ExJmPtEjHwWqma71GZ9nJBXkHWMsLs3AMa1476/6wOPJZ0+vsn5nEwhCVYOHMVM3kyxz
ZttIROpRY1mvpzOjhkdTVmpXAlUm3Ab5RpyKDgEoEGmAHhGU9Wh1UtoEND0xc6JZG559QpPBc4UA
7AJ+eaHVoBHE984+o1mzgyshTuvzRe8EzZ3zB1sUCn7XfYUau5AGWtKMcr3n9vw1e6LZE4lyj7y7
owaE5Cxc6xAZIpgLcpY1E2CrHN3Aqhgfy+yX53G/lR41PSwrWY4nH/DyOg4TBo/ia5xgN0wTBNGx
O6awb9D9+gsb4ptx59MmJoscj0ilcGK8v/nnQ1HRc6wu31RWrq95YhCYY+E4nevqDQEF883ZIMOQ
/fRm8luC0+8dIruVY1wTrG5RjwaV3qdbE60jXiUwlji3zn4/r0BMRMFqk9GijkMrRVLZC+raeFhO
OTNzOGdUlQXxCzH3Ns1Ce02GDBbxdDZyeKDNuH6QHUuaXcFaMh/fRwSxVNCs3a1Muw6C2ELPZujY
xY+LBn4OcXU0qCY7Of7JlH58bFb525fIfu/PbpGAezEY3RT3iI500a9cr89Vyc0mBYyNLDIa+idd
FIjgMFREc60OSPg5kInp9BaJpFLXds0IWs+ISWLOBtHifCJ001npewxjkys33rdcchu/JhQmXaa3
GH0xrSqvNkU7YiXh8GrL90oStxcPDH4LCvIRD42Qmke2Jj3WqJdVVMG9ZOFpI8Cy5GmxeuSvuDsU
DYYFNR4mk/2omQytvVw94MQsQwSi3bbxIagnRnzp7WJnrQewSW7oV/Y9topZlOfU83F22S/25Xy6
x4Jh3BpD6U2kRFrFwUpg1bktCbna1NM79ahjE6RSDKd3dPN0/cjRUbEQqilLYJN5o2/rGLMuWl2V
iy/TZ/6OPn5bteWVapG1ktZMgeaVlzVrzMCz+37T2MOjcOMTYQ6suFhHTH4VicS/IiYptt0Hktbi
gKcAP0ovN0JygVRVRfxeWfMiGMTUY/yhDbdQqPU0rcrdxnZ7Xoh10lHZHIZB/9vHhTpz8/DsKx5l
ythDWgmRyM1lTMzfk5L+AX3OLa36dp8QwDOR7j0l2R/WLdE0ddTqXc0GyxZbnwHidsm424q2xP+E
wA54zgdj0s20DpLebKIBTW5FCWM9mVuW72QUzkBwnqr1qWapmww8POAdQ0pVzS5BC2ga4wML852x
NNpOcwiABPF5KBrng3pnoBagUVWd+8fuYRCWJdOThKBExt6lcfvnQ5wZT0s/iO2AMHHjhOAIyA4a
8PAgPMWu7eCmqqq957mAX+M92vMyEA6sa0K8oq6p1YW+kmMX2ujW1BBQpXG/IZ4l8sB2wcpr3X08
MSunIA6qnMlA67rsNByueq/5t8f9/7Ut+5J9supsfob/ef/Mn/9B0Ptf//O//df/R+btu6/+/4y9
Y1nxMTR99lH+jx3hsN8f/9XEff+n//Zw6/q/TGAT0Ox4vtg2SLv/8HDb/4K2YuCmt2HQodP3/5OA
Z/7L5U9ZvTpgp3Rf843/tHDr/7IwfuNANW2NT6zZzv+NhVv3/jtMwDX5JBrDWRAphgdu787u+69k
kc5NlE+yArl83rmSeoEZC1eXadZPcrSt81i3WwCUjEeZLbApy4tzPujtuz3Mx5GzVqES349JymLD
b4+M0GB3pzmIsZtkqXbQEDqAonD9g/LTZtMWTHs71dHxYahmTH1oYLCdYx0ONffoVvVWc+jq8icd
S+tIYX73nS4swJkiI9bl+eHl9pNh7JinezdhwG0G2f2/2TuP5ciRbcv+S8/xDMKhBj0JrSOomTmB
ZWYxIRxaOYCv7wXUfZ11X7c9s573BAUEg5UkA+L4OXuvvcPqSsR7lnsQU3UCuyp1FqWxtyFH7dNg
IDXEcQn/Daxn7NS0Nk1r2OVGDtEarfgab7HvrRjCFcdIy+tdOpDg5ehYMxpzrTFf2ceMpkJ8gawx
eJiMBiW12RB4QabQuWSMujcz/w0wF0+POUbaZsAdaeupwFhpWlV8BHLSpNmXpvIc05P7DFv7nleQ
vuP5n+ij7kND+7bmx1KrIrOKo1uHc1ecvrqVZoiwx47kUKN4mib3vSRsl+mNXhzHNCYK1yAyEdke
CUUQjS+DaN9c1X1wK5Bbl+9BvBes8T1FB7skAFu42lVVYteiLTunENBW0/S6/N/QxzpdOhK2PjFv
n2z73MZmt5kN6KtEVvKU0CfBMxW+t11ZfgzJwGdj2oRhNfEeZouTNHcmdZw68nfPCoM0ofbNUQya
Ewf59fJ30pzgp64J0n6h+TnMTdFscZvLBOBFM/oUNbG7vtjRZO62Ir2kATKzsvIfDKKsc28itAgk
yycSsgmnIP7CbogGxazVRy/ZkHtPJB/UPh6MurO/S3iUa1WR9MokItxUZim435KQkdtg1OLRHDd+
qWyw57NfORUXL2GUgIKX8tbpp12Sgw6ALfY9sUh9zyL11Wb+9NDG8lA6aYCNzG4IFGVq6KKwoi1Z
HH3v3axr8/GP+8rjb7DKPwmSxkwQ+sNb4RLlk7Ponjnzf4H/zHSOf8B/JoezjnRRAqv5cWO3jpjt
eO9xn3hPTcM/q0nv1EMA2+TV0L5ZVWWCQ6Cr8t//GPZC5Pn3n8MF/mW6/DCmwQPrv9wqvKEDLYMC
PCjbi7SLn57Evct69RnX1Hs0LxMp6pF0V9TEZURvAcshYiQ/X0cuc59h+Oyliz4j1X+NU/wzmSXs
UGLW6HlpiLjxc5SwUCxmS715ctL4XjTN1sluBC8UJ610ipM/b1o9zFZqyO6Mz2FaRuIrdIjncyJ/
bcKExDvuvntIsEvTQuTSDuY6FWC2FTDzUw2b+NTOm5RSPiWC60u6NIZVXQc0yh0UgaHh89WKgOtl
r5Gp2nsNFIuCosJAluTaDiMdWZys1MtP8bz351BNbnIa7sureUtkGW7B/3xrP8EV1Jrye7l8Yfl2
GNteQEM6UTEZjmnnnHQ33mG9Tw4M2SqIAPzUy96fQ9Nqd3jPfKYK/pTWa51K00PQ6yPWp/E+/Boq
01qlRostKM0RFCgEOkkDJDINhL1FTLjH1fNutRTzhuwmFkGM6lAjw73Ab5Ep71VWVK5tSPElS3Xw
EzTWohflyXBR/f85TIebQNh2cN0c4fgs1R7/t17bp3ektCEistLWiXclricm6wqEgYf2eLSak0CG
dFr2/myksAjty/SDkskXjmW19byuOS2bwvefEmlS6dbu2VREoDsdndiscD5xx8c7v8wxH7GgInkD
Uh1rqP5HrqH7TpmdkHFBFiFmiik/jUwyNqKJUPbWk3HKncTY9AIKPALUItTFMUPnfyLLGpBADHAB
iokFB321vGzXcjrVfpyvufVehAnDU4tJKokmQjP9Qo7nUOs5+WYfbVBG+YrEIHGy/eYzZlW5Ipfx
d12nl+U3Kuc/g43+jNbP/GvuwhzoKqZB2keEt56bFA+Smzo40tCXBEbGp1n0OSlBZPKtKPa736lj
l0d3rPdk7nn7pqaLZBFrY9lOhMztG431Szef7y6GByxO8+4wn1N+XeF3HzVr5TS0OEGcV6dlz0DT
zxlF+kp3ZNmqn0YNDblmfk9IDuY8mk/nZaOa9l97qW0Mm0w4GAfmS+LPF8KUdl+htHyjUjfYYh57
B//Gn2oiZxez5aysYa4wdSUyRKgwGHymfadR2vfz50RoFx/ZcizsYU+Mq7vzAWM4obBPVCfpgSTV
veWazdlFZKMKYidooL8t36E1EYM9rJDZgbJ8m5BTHJpk04/WF5hZsSX8jiA/v7wN00Zj8exN9YdC
wCOAdXvRe6ZenNR/M/NWO6fts+zMH5OMv08evWhc9q9ewSVjE+uqILnsDK5thvMNLRS6Al2lI+sF
CZmD4cewT+MyGX8gHg83Av82E96fSMvgg0gm49VEU0VSDhyyYWiB5tBS68t8pZjboCzDgWInGWaC
MLPXdE/VLOFEW8zTjmyKzGMxHHrDLYy1F6RUiHYEAk+dQQioDR6sjOBtNGlmRcwVyQGYuby9706/
ch/haUN4QSjVw4+FuXEzFtcRFFRSJu5ZkgVbYO04DLDHly99zQ3VQxT5PCa0x6xw1tkxqFzZUvvW
Db7cU0JNVokEbYBmPoYEAZROt40Hpl1UBjwoqXRSMHBPztmT3IUwYNknglQPE/atm9vq+A7GBlgC
3v2lHmm6pNwTskugXN/Z29wh8TLPamOD9UdsiZSd0E9qIdE4lVdfQDvuWzcF0atjeUxjcdNjwOCb
foRhYE6j2CahZm7IahaP+rvZ0OSeXHM81CjgVjZ2tW+qnvnqICMxgj1hTEGcGWa/lIl5m+Q8bc70
HM5ktpt2Gu+HSXvTmhxuc138tfy4/GrGuancncyjb14MszbSnY0xmcUxjcK3nAIB8UjX0NrLGXuD
PMArkLeY38AUhe3BECUZ2zlUjRYfIh0RIEJKNCh2aYfiaaRN7Jc2okv80zGDMtcn+CnL3WuYye+V
FmRbIITTpi/sfGNlvQMGHlzCwSJX+9Z0aNeCyHP2UoDSZ2rGr1P0OOX14UQymLzkmf9ixlBLDOyF
G/jG6abJLf/ExULAgwFBoJnTFedUV0OLP5zPcnT2GQbHs6CttW2jekJJlruwHIlbqgwHVVZtnpe/
1fKSntrDtunb3yL64Vgm51HYuoc4uaQNqvtSUr8OKMUwip6TEDWnImH0VKfRkx2pA06nYm8jPqZ2
M1xo0jTIep79BudnnQ0fBiylwfqwIQofwu6jGhoXMaX+K0C6JxF7aYVln5WkjGvO5FlbT0GHhzr3
o9Mwv+iJzDyVXUTqcKlwTdWcd179utR9sWYRZK8jfq0IvF85tffh8eNco/o7kP48GuyD7YOjl2H1
yxYv/GTRo41OpEUa/Nnrh54l1d0Lq7fSJnItTpxqU5oYyQfnxSjR/tbDh0ugA0bnkUVR9wYrqadM
rXxW+9Y3EYEIHkeWAMCsr7pAsjUJJAxlhUeauGBXEzy9MclcJoItXCSHZBDZ+Pc1NAYHwNr9muBY
69VNzkULGiRMHbktFcG29ZxepSzGwyL62ZH7set4qByVNDZYIHBW6Nme0UKy1wy6smnp/C5s3Jco
EnYwsOWm4RJaewX+Nu0vn9syDgIFm8FDsdrVJ2S8XymdlaZqT4wot/99JWr+FwCh7pq+JwxdBz4K
8hBIxb8XxBLTCf3Ovxpba6628dsmLnsn4mvU6Pa57x9x6XWIQOMbeQsO6JMC2SVNyS76oVALqiqD
saB1JnFS+mcSW/aGScKhiqgRkMiXnC05wXEsP5af+v+3UV7H8ut//o9fRZe39fj8FcZF/s9eCJm2
//h4/w8G3iX++V/iA+b3/908AXPHgscWUO481j7E9Pxn88T/DxCPOi50wyA+gK/ylX8B8KDmkWGk
Gzo4fXD7tvGHf2f4/0HagG75UO+Fx8Lq/yk9gMiUeeX1zxXRDH90LZ9bO/+e7fD/+7eVGbpNmSDW
gLzpTw2uytCYxkh/mUqzTc2C+pTlxUyyIoGoPcWWfzVLF5ROeGwqm8s8GEio8u3sJZ43yFKP7UAS
ioGGdOt0vvxIUuaWwrBvw1C8jE44PCEXumWW8jd6PVg70uDtk2cwgG7t+wh/6I4UnSR3OJwQQLyf
NFitF2rSC5qWeqf08svkTa8Ot9u1p8v3Aanoobay6fQZ9KwgPDO9RbpEQYRqfxxafT15lfFq97Vx
rZ3uW0GYzysiNfrH6Jf3vRVsi1YaYP6iioojoieTGBcA3/nFlN0PoiGME+Ejq4LlYDGXfem5EQho
fIMF3giCqJyplaUPuMNWMaFY3dQ/wadqj5nmVvQMAI2QAWruNB/SgN4iudNttBQxQyikzoN7kAJV
Oix/lymsWXxOhlWsbCgP30OR3t3czG4J7fq90+OHNRyJETAIG9hITnuUPCU3Vgjlp9LC99zvGS76
+GEqlyLAbjBuSfI6d33tOI9M4ECxa+gOdW/fNC9r1sxn9Z9thuDAKL6PSVZ9ij5G5gWBYCzdFLu2
L49Dm/+QKvhLkez3kCY+y7YxqYoQvxYDlJrQIRjOGjXjZIGnu6eCgsym/pC1fmkdWEQ5A4tcDPYm
hti1dvxEY2Tf2ZvASvZjlZXPph/mp9ajbsjSUKF8ThUePHc4GNL6kaemRCmkfeFs6l9VSbs/1fxn
pB33pIi7rdbBF/f7oHpSmUfnqxi0NdnjX4B5mQelNvkRGWwjTYNLkfaRBYihoZKycZrBO70kyul/
OOGxQqvrIWPCyD2Tk9BuY7kHcjTG8kNPgUzpWPPQLznWM1bi5FYr75bfW9scP7xx34FFuw+2/dIZ
XAUZZnGDRN6r3wkCjfGDIkqe8ypqliqJtOyLdEPnIoqRCV0fPDxVi1OirG7rZva06lD848vgvm8O
3j5KweGIWfdUUl4dmjF8HVoWZlHJAtOi5jCcwDjMNkpoK6Zx6Pox/9BMlEpe5n4Pn2VYRhvUlvmD
fI5HYeT6rhg7hwQKVX1rKLfJesZqn0Su8Qiy8guHRbUhlY8EOjvSGVj4L8Xww9XG9ggWprg22g2N
CmFP+mxtKoisN73nNhbNoTBEwAJHwxetP3eVjJ69Jvree2WEzqHob8hC+psRdQknioFxQfwFqDJ+
nkqLLG7Ex7fBbdBeYKQ+6G5WMe0As9KrH30bt88mD9MHJmgzi7Qz+MFXYQ2g5RhpnmSoP/UIWE9J
E/aveQ6tQRsNJEeNOBtB5h48BJDnZbOss2Yf/RpDfb8lyKe9d957ZMvxEUz28NAEe7Uc61Ulx2IH
CWsb9nlyXjZBx56eFdq6GbpkDS0hPmcOdmMkv0RGRAio5BQ29ziq+9NU8Isha6ChsXMYm1xKtKsY
1VFxnY05lnV+zQ7SR8FA6+LgI3rJA5916+jbp+WQ8RoOisyAwpG4xgEIB+QjW9LZjflT6JF4JWVM
X0cR6yDfyrSDV5Xi1oQUO6Oev3UR4m01FEZASkYumVZmr91yGIjeumKW3nQ2U7G48/7qBosZaK98
xAHMladDH6uzVZrp1Wub9LrsGfPhstdoDMC99sIg2uVm6862g4RFa3suiv5gogW5+HqPemWQabKD
bRr/KEbrr6LLkM8CFdhjxA3OEdS+czNOLwSYNHcjNBAt91l2sYzSQTqIUHCwauNStVN67AX0xTbo
rbcQTR8NiPfCHvxXGSNPiwcdIbXod7XVvbmhVQM38OWFytQ/Wm51EzrSVOLk7edQVsXaoXN10V1Y
3cwyU4p9VLZ116NzDhVu7il8X47w33QH6rYQBSinBF6i8SBsjLI690S4hy1i0r6oX1KSuNdFz7ca
k16/+Coi/NhiJAaBfDXhWbg1YxY9unljjf6HakUK0CD3SPkI1q0s7Kdex1c8OBaxHYMnnpaN6lmd
0nkYjzEr/VWT68E+owX5yGp8Garzq0PHOudpec2OLZrcQwtXAjkKTpoxOyndHV/gJQCDUeHzcqTb
ccEfwiyRhGfTptQ6HlIT6JDM8ymCXa5QklyeXOABuyHjf2lCUt1h1ZD09yRRCSq2PivPQxKgymef
E3VDvMO4HfC/HJBB/m6r+l9XgMyH7gh449VL3egihsJS0MhwjfDedOvNpp3RTOlzIsW0GFmO7m3u
dSA2K55Hlhv/+gfJAbTXmJvKFcHB6EC91NC2BY2JQEBW7SPpPsJBTkhXavnqx3y6Ik2sjzgnx1AO
YvxBILxRO3QLPP+xbFBqBI+oeOi9FtyXV8zyOpJCerHC2rtUQ99BGy1/qIEmALlkQX+pHCdqyPFC
bofS273FEGwOUyR+gVxwb75pgXfylPHT6r1ok3NKbnDYae+hQ0CKAZF3vxx2Pv01JG/xZTlMzfHs
jzY5cp5/cTNusmMCMtcDY7BfDrEaWie3a9QqImoa5Y0JhUJoz4KHJXJnZzgFhf1KDO5wJwJavsNY
PoQTSu7lqIYFbwOifEW12b/hdF5eTbNEO2vx+Kyr5LkNQ/tnXCCjbNxCe2K4k53iJg53LFjkt7SP
cT8MMIdSmgcmzd67YZKfN481Nsu3VhfdCcefyAomdBP+zKLAb1GGlzDRtF3bDukjL3lERFIbXvWe
DM/C1dW31LQ/J2qtL4d1zFDFXCkxvfA4ToaD2zfqqFL1LOAevLZe4B+LGopxVE09CMhTqE/990KR
UhHWrXOA0a4uUBPB0OFqF2E9fhpe2R6NVDqbuvSHzwaSCl3JUFyjymjfSqgIQHKBExbTKa6G7FII
5bKknXeXDcLZHKCERuUQksuL6zme44TF2jbsafv38cRwYNVCOSb1Tlf3QtJKWyFZ/8pFjaupAA+I
3Db8nJT31NrdiDW8H56nHNAEq72Pugd9m/lSbKJBDz8TG3W46WKNmCDzvLvRbyCKGw1XzSPgHHwx
m8Ld+L7W75KmHV6sgdpjGuXD4sOu1uGQfrldyd1OTiCqQKfvi1JxjsKNqAK/eyybOi77R4W/nT6e
lRyW15C7iX2iRRPmGPGLJv90J1Sve+OqXpmZtD5QMceX0EOpuRx2UOS2OYqXfWrSp5jK6ZfOiOn/
9k0uydQ8Hz6BYgTfHMSVEIW0X6IMzlXnp791GllRLEjEG12yr6LOQKy5Sap05m06gMn8MSXI1Kxp
JUXBFzi9ixbCGNBwKl9rj6d/INv3NvI9umWasQdYZ7/jSTwZost+ypJko7ixnZuPXe8KdtZZL1/w
e0kzqqo/yvBqt651ikY6FKair5FAYL4kIiZyZT6kT1TfAlV8Lke+supHKZPLcgSuRz3LttpkdAu2
9YQyKYrJIVr9vXWCiP0Sgghnjjx3ZtBcXGn8a/P3e/5xbKCUcfyJi5v3aWn7lozAgXQjfytaYii3
iJdCzMNxuwkz074LGCz3ZY9I1r8y+qHHOo6cezlvjBGZksTlNX98dInSnlwrkwQnVYXv+tiFJzus
8i065PG7F+UHNfjaWx8T82U3dN7S3h+/A5uk25bwOyE1OjBdi8GbpMRxIkX9MRycrk5/aC3z5ZZE
mYNnuMW7lMNx+TIrwXQjTVDiNIWMpzyhFVvP31djjVgFUx49XNFOV8SKD3p970Cjx08Q0Oa6Lf3y
zGU/fso3s477l9IKL541FIehTMl6KskCGEoE56Q9kccaaldhZMVHQ8MQrFC4nVQd7riOWR04xrhH
JNtumi7iMjSY4gvlRQ9Sj9UuUlG9Xg4TlcePZU/vi2cfO/FpOVo2tFO1I+jJ739eivRo79QqYvZW
gabuDRuuBY/8OiqKDVga+z02DNo0Kkn2y1fBkHBVV5F7YrH8MIO+uIKgLEFe04BKLSL61g0uW6ZW
hrFFtRQB2Rqae5VBzC6AMOkgfMGK89hCTkpSp9B6PNRuV9RAv22I5Oal0Yz6hNdJg3rrpxYQWSM6
/H2sGQR0x9gI1gqj98qwcu44Y8kqyMAGFWfNnV8ofywbQyIHkEyYaJbWjNPhdmrKw2vblUNyZdiZ
XPPUWNetn56Xl/68vuxpLDQVQ7abn5ANpmvlDXsGo4hEy4gudcT3WEQu/gPOXJLa4MFVRfNN8SPt
dJ4nMKHC6bzstbCZkOxVYuUPMZHw//6F5S3LxoZ/sRIJyKpxQMGL9hk6WhlN73XuqavIs+G67Dnz
3nKYdklzMGvj73cs76+rGOhbbA0vYQO4rtFi45DPh2ZhZ2fWUswuMM4jfB7VKetcyM9eNbzocfEI
JcBylICM0N0i/dALfD5GUztXu0+yj1760DEpTTWo2U+xCG/Lu6ymSc/YNilsyHjO4ffISmGFQGP1
ak7z+Vq78okRmNwxZQyuBgujtTNR3SOajLYj5slPfLoQb7UmuNS20X6oiPkiL0Nvcs6DRUTycuh0
QbMBAQBxVbj5ZxVjiqoAVpWUrHsoSeK1ab83SZ+9x/okn5uJgdt8ZMjIvDt48Zaj3sN4V48o4Acm
yAgZY3PHMog1VtoTXzsQbugs6wRyf6GfBtNHO7oluMfAuyVdzVhAFuvcodhCtRskiCoSpm75+CAv
OXw4+XPfod0vYcmjokP4mTo/SQ8ssO9k4RUbw3AbHSg6YU5pXxn9WlOJtZlo/5LPXrkWdBly8EzF
iTxvBDTMu2U140EGEAiXw6icCJ3sCwuLN1Tcg5v2wUnHWDbZU/LIMs1+1pxEgAydmmMpa+c5DxU4
OUEbfT4q4xrwFSx7VtWQHZQp5LW0+h9EKE6wiTp5/fN6BOt32+QT00FgAX08Mv4JMTvpY//VadGL
8rzyByk7AGm1anoVOgxnc5wRurq776wx/Mwm86NGqPfISUh7qQz9kE2W9iFzeDFALWi4p2n42agW
sTfA7lPXIYqMGJbsan90r3hUFLqimG6dKNwrlxJPynmz7C2vjbV7UmWZMf52vqpoKE98RsZzL5DH
t1E7HsxRTy6ZMz0tv9fyG9qsKQ5u0bwsv/2f15c9VP988ti3LwrS9wFJN3BPP5TwdqDH4E6LXsw8
6E6SZAv4fCOA4zK+YXM9i94enpdNWeA4VgywtyGKj71AXr7yxxASVl66zhY9sLbqGj26LZvUrCEc
R0rbMXerrstGsyJ7U0egUFJEsNfUt2G0VBAaDN/RARvDNDNYkUPc8u6uAQO8Kzpt36QthMDlHa7f
pJgOcwE0cuiu9lVGY3mVpd9ewd13Vw/XKC6fedckJZik6pChP+8s0foPq6rdhy7dBVeW3rlyNPfv
zXLI3ARUFmudH2qKLNSS//aW5c1NB4RXKJ4EjJKjeyyG+GSyBlqOhszNxGrZ7XCx15MYefLxNloI
imxos8Q6ojkwr6P2ZHv99BE5JWRuUyEvw2/jFAaNl3j6CALuYpOah6/zoZkIF58Vemch/c/W6rJX
dxiCHYJwuKrzYRFp/dWLw89YutmrnDctdPWp6xIsO9ZBZK5213SwZVnl6bACjPBV04bkMEAFXns9
vp1xgGbYU2OMq66m3dCPP7n/TZdW/bJ9/glsNs6xrAckYwHSmz41KwaZ0cgFXsv3scm0nd6hY1KN
Fh7zuNZ2JlI5ABfEXTKk3dXEizaBfss9SZ04+J+u++kNc34J1r1tljvf+HuRcoCUlarIrAhPsIe1
lZnOCtRDj4wkYgHfgkWpG2dnx/R2tWr0NrWTzM3nkFRmd4LKPiQ4aRoVHKWpWFqDeZ64K7aIDjat
nowrG8Pnk5ezhEFko04BP6Q2Fs4Vz75sxLVKKAWV7uwtQqozwWA4cxG+mlaQr6rcyoFBY2eA13aZ
RiQX2WSD1xHjpy6C3w4sUzxj6XdcnbSiGUCHODerPm/OzIDtVV5Y+9KhTwBIsNvmFHXEj3b1WkUa
5UVqJedBFv2Wj2/fBqzkpUN8d1KmR5fFh1EnwcVvrW8laZOfhl1MKxAm01X5GPms6M0uv6q4yT6J
wqiIsI3HtUtI67oK9ObUCo/48lYYe5cR/boEeXnO6Psl8qO1qH9rU9b7OpSgdBPnHHk3mXdAhlT1
uxEQfSY4PbN5ZTg1yuKbug/HEG+uPca4Q4DBdU17i4q/Ys8MbpGPHx/7fL+jgZo++ICzR9iG+m6q
IDIbPDxcR23Kpq7ucawnz+TdmuvBMd+Bn/jwozHjllp/8y0vPbW0IjF8neq8Z0wuxnqLv5Mrrr0V
OU4+P6R2YUxJ/Ba4/kK82KUJwShmfRmnriTbBmFYlZcvqK7eSUqLHwCbtJ0/Az2Yb89ZlsmBTq7c
txLWlJzowg7OZSrhaZmd4e31avhhAK56skWSrN0yfYq5JNPM/6jAvfL47i+1V4lHovk/VazedVno
NMeC8QTAlcWGPsDQHOXvshrQFcYmrSiT/JrErYgEQFsXFv5N90ke8ZQcOOmdB2YKZjbBl6XM+KhL
nTwhdN4Mgcc1duB4jTjtHhEascsa/te+fjR6qz0qHYqpxYRR6Na5mPoB/1yBUbD6Jlznr8wqy1OR
JgfyLYa9GrBkKDpBWWASHtmQRjBWrzV4MTJs9OymUusJcWW2n3SEdmndvsskXzkzs8x0tHjjNDg3
J6qNI4+HVdT61l0rvph+ewdXFO90EXGkCWwhPKhYj6PVR3bwLWtb/dGHeCMRqA4bp6jSG2sVC6pf
GRn7zEqYsTA2now7lh4JB+wUO1m2ag34IPUYnxPqj5WmonTHkCunY2ZlVDBYkp022rKMbGBWOASu
EH6AVXLXNNwKepnc2xyLqpcVDULGuHhTQv0MFPEofjKdGTOETIQwAceJfgCkxUQ7Yt6Prv9bOLIq
NaKwXhu52hvdDMSKHLmyMjA/jdI2tUX2WoEIZqTpe6X7cpAY6lCX4Xlw4uhhELjU5kgnCyKaTT87
xnnAP0sEbZ6m1ZGmAjMfzCf9HDLgV/KJWZ+2y6nCKt8O8R4UkI4ENtCAxAeVVD/Jmpaw+JrpFX72
G91weZNCTK8IM4iohY9r6rE8SEMNNz0xHwJnAXeZAlTKE83TPYGRW/Ky4idjIh97pk8eBK5oqsOT
FbTV1bMr/WFntn0f/EsBW7qzW84sxpr0G1qNOIAClFzzDSNbzKWQ+Xix137suQ9seJvcgCmFpptz
yNFmo9NzOxz1EnFV1xa7up6opsS0Mwbnd6rr/V3XKanI0KyPHmO4vi4ITXW42OBgBBI/Wh/uGh0X
2qDCkLLJkOspJOMmoyjmcm+8lT1BdMNTuE1Ef4bi1j/bCda1NnO7o5eR+FEgY9sOJuqIRpLT6oOJ
jaSP9psQnMpB4RV0hknjN3wS7htimTl4pHmtI/oWDAl3WhEYpHOP4bc2hKlg0pOgXvwRDRpFqlWN
L0AucYEgXW8LAPUKZoJtwSWH4bRKKC9KosH8WFdnDBbWpurV0Ynd/powBN2xoAnuXfUN6BpCuKmy
XgbxWokC8lBu6Ju2D42PQiSHSR4AGsAfkaRCeKkyDlYVvqkwAt+FPhd7ZzWunbzUT7Lxgal5067T
zOAbxc6MRfxrTFqu1zF+Qh+snVWLGK4Y6wPWkqdiyiCUpdjhtRE6QoWb3e717Gh5xpm/6l0XOvyI
Dniup+XpjkdKcA1aH31y/Z0UB54YmGXg3yB4L5uK5JRdJ3PnrtzpTtzk+FymlKZxTNpiBtOq09F7
VgO8MsMmRWmoU5T5Dgkor3qe/TR47hKby505qag3W/vbREMjq/FPtWEZwFTFNIztHABbdlBhpiFc
g3zqTjiSODOQT3OLJaISJ40yv5QCklWTRQcxFixdE4Tf/KCpN0PXH/J6iI9xYvwMAoaJHiyDfiTu
IB5/9w6mSctPwXyl1kHvyZcxjX4T22F2tj0oQHoLhSBAzd0wDL8yPVS7fhjGB8nT+mZA1/8qmGzU
jfbOUMULx+o+SIzchR1eYs2QvxOMk60rSCqqfAdUQzTsHI3beAo+AZ/8Zw2n56PtrJ91Gjz70Vcz
QfGQ5fDSlDA5TMt75JqNpC4o9X0iXfMdgSRYbEihJJoelZaYryMZlKtGYWw0HFXvQ5JG3i2Npao2
FQrVE4dBR1D3WIHo5bHOiZDf0yDOHqOrx9uxkdDHlNu/9knH3wSrYGOcq8i3cLYWxobwegTWkXyv
S4MElfEdq7t3biI9eYfTFzN+S/RrkNWQ2ECerV3ZlTdHI/TDG3YhbTJGtJ1xK2VocYed0nKLBFqf
mSIGz5xivqz9+FDMh0aQGDe7tI46OMgzWKCjJuynvIEBFLXMiGVhXGiwejdWRdUlK2CvqgEifarZ
JAcNI49z2nQhBr3TsgdJdzjFDOK3gwAQopohJ+Id6AJe3mOawcpN4xdvzLpThUeaNADmPGDLkTqi
4B5rBrzuHFAnG5snjf2ekFcgGPtxmz6mogGlCcG1eGGQaB5UU3j7srfeGb3H58oDBkOuQ7ai4AZI
4LW/CSqcoBHaTPjM8uxUsMuYtFIUhHF4qYpeO+sh0JnBmH6N5sYrvU/RVQ9TevneAinDsFHr1gAc
UXgWZndeNnajdecEeNOqGMrm4GMDCRLNuY8X04IQpEK8cqOfBqc89P1T0fDxWg1Ma4hD49WrkWsG
Ut6pEuj9W5q6L13yZa+lccpJNuW7AC6g4zTWHfhB9FJW063C47yuS8gNjRu098L6qcnMv2PRJuRF
zqN303ujIzdewhRpOq0EGAQYTdF/HerhaOad+TRTCQjSs5P9wfXG8eI5xQsd2Q8h+n43+s6p7kaM
170+0pUpxT7PvILwAEeh0g3MVVGDv/FQe87lGnloeOd3/4u981iSHNm2679w7m0O5Q4MOAmtU0Vm
iQksSzS01vh6LmS9+9jVj7xtNOOEZpyUVaSMRCDcj5+z99qJpX8GOLKTYIhvld6P5vyzoOfJrLUB
ECGQcdapGe38qdm3vfG1aZx9Eo0lBmH0C3CvnCyID460IRI5PhNqHI+m2WIcqSp8oclZT8UTM/n0
OHwuAf/kY9VT8ViQ8kIGY5HI6MWy54/lU1cDU42N4BY71uMskN1GZnh0Aw0UaIzCtfS/xYnT7V2h
M9CBxCDkGsib7mC9mOo7UfXZtXIZXvch2LFWtN+tAdSpH1TXJADpsPRtiIJZa2Ok6xjMcNXYL84t
dIrBnzAFRprKX3jHwKzfwsW6l9VFSSjRLHfjKPiQ/TkjUvAQafFkzR1CBqLiGqO9WhHZPGEJiMId
yq2RFNcq614sbFe3OUHNHAGtz0PC8xyVHq3aAlKuk+e+ZmXBtZuzzQxrY9TGbmQYzZIaZbesh7bg
jMT1BsJBKl/Wj8kIGbLMv8AcTOEiW3fHqbObhfK87/R4ZCq6CQFxsqPoA+FWjN70+DqJwbnEEY6Q
1C+8Pfp/tckwCg+Ow3nGtONdNmjCBgcfsFOGHqDf9E4xkstXzQ+DwJyMpr7zWYTsIog3jRm9TonM
HhlsPqLhUcemoDgBRoFAuizoXOqMMYPyXCIcZ+ugpNvsGpMNqgDCv5PqOGTDJ090L5LIiA0WANBX
gSnB/nf64IzTG2FY/TOLyA8OcBfuX+usBupjTVTBrnfib15qnh0gqc9e98wTwMXiAe1uelAQXVFe
Ofpa9KlJFhHzdA6pJq7oz3aKBJrnVM+Qb13hbNspPZMrUfjO9DqbqH5Ty/mpTddE2s2xgZDAJ0zA
PpFkyni0Yvs7Bi7QESzXGyNOrZu/bK10vg9BAEi6rSOGNy7uNrKLRTRoTkJav2jTfBt7jlhzZsOM
scXRI7pnYU7Q8l/8KFI+LyOyPaGyF6OrPNpIzafEEAZCalZQQKb5vlXBySx6j1JZfCq48SICLnZN
B8ejNYJNBL/mEE9LJ8jq9E6mgFLrEM1UoqgNPb8j7iHiXF+AOiCNab5NcD5JfuWGrHyUFnGIzT/O
gUqRcYcZAho/hY27cz0gOY6e3r2u7r53VXsdw59wacSDKtzXqL8hak3YFsHwVSake8s24gtuq73f
9YvLmvPuWOTEFEUtlfro0jxIGACZ9ecJTsiWNmZ9McBUXXUMhdJy409G61TnLAwBLMAYUbAjslCS
vQTf/SgkKauJEUQ3OqQeShfVbFu/KD5TRJ2zNA7vmTa/Vm0OZg7Uf+GW+gakfDr5Uy0hzxbWHUk8
Sq58at68yry24K3stMOS40/PJg3Nhbv/CqdPrwfX+Dk35fAEDUOuKDPkd9OCKdgb1l0RqGf27doM
TGRx+cRSSHzaC68THZMwSX/gMNjLqDQujabcCCOR7PokITUkAAkfkkkIc9V+MEmZuBCqkq+0bH+O
cfQye7G7GWa/3Ec9beyIxfs4YYNEIOV34K/Kz5ENIShk1lFU7peqWxgRnPrrnN3NCi8yGk8lDs5t
HwVvvZ62ykqtM8bjdSXGitZYSwqCWXcbTzebGsTcwNIjk8HZc54rTlR+HP1TYRSnfPmnDe9VmkN9
Km91Lsn/y6MX2q46PFhKt0d/IpLdFVmwbhRWI9RiWUqFi/Xo13/pbUYLSw/f+ogw2whwnzHskeW5
pFtTKyI/Bvkj7qf4OlsDFMzQ20GkNXs17iw9THcx9fVe4tsAnqo3aQnYEa4kaSST/8AWO5M71Q37
AsoWthiBxuZf/7Q6qDfwCeS6sWNwuGrPwk2oApbPoxFVwBWGvH9aGnhfVN6PjyUpkPhxwErOWcUQ
D1NqNaXtS1ANYk00EXVZwfh6nvT41hZ6O5Zd9dVwHI90nNw7FFH1VnZx8TgIcYOCtyJrDWIsh6Oa
CK+1m0cMYLsE9F6TXgxy2mjWgA2z6WxeOF7QzjTnY6xhexm9Ml+xSSW92DKmKrdI+swnN3EolaiZ
BLnNg2pZ4rziaBccKLTqxydXWDgvhgySqGYk688s8MSa7trB+uFN8qBrRz95MeHmIS95StPr6NeG
+zi5VsZeUwJExkF54KjJBajG5NllnPbMSqPWycKC6HxoCP3oerswj72HsEbDb6MlXncZ3ldjyNTj
xz9F1t8Rg6J0cDzQMtNzEwqIotH4jF1+PnqZujQOY7gouWY6OvSyOiNeWigaybhuQtSocuhAAOLD
arHneDlSkqqtdz6ah/OShGTTMafoGK6pQU5hUr06nRiecgzIhLs11T4CLUxPCBV/lbwgxOTPjdFt
HOjyI1NglBDRAN0YuZA4ZJOvfi7rm12iAltez9ACHxNLuaftmu57T9qvmcFUrCnDdxH3DHtyEi2n
3DxHhjSRAjpfC8K23onVTul5lDS1oLR5YkCG8y2OzYljljfvp4U/MDCUyQPa9bDb/7QS79aDQ6VX
QzBhWZLV7HLUIoVx3oZtde6nGtJoYLB1N8BA6I7HTGXjb2Sp6b0hfPEiZ+N99guXAINJvMw0Cbao
Vy2imFxJMRaM5PH44hLo8Wvvm2697n+GM5Hz5fgZMLV1Tqk518PYfI2QJmwqn4U24Zhr21x+KBCD
Z2Qb3r0TMjH1ZrqVdcjHBaFVGuSRDFO8D5q2WZVZ8NVckvMEQKV1llVPumnzT21lfW8IKrBlNVyD
Kb+U2iqf62sslzermXMiLFHyDZ1Vb9OvJJ7yO9PWp9cLw2K0KEXCma+0QV9tpKGsQ2/bPyOnD89B
bFxK00xeBcFoBPxuxobwt9EEGZYGnbeNTGQV7eRw6uCgjm6G/UHCV8OYiiVq7IBbQLTsrrJjNbWr
6htzbSaejSAVUY0A6pFjjE9+wPmFhv4XZuDdwcyGsweEk+Gtu1Nz2Z5nq6hvomRRIUGAW5UOB2/8
ip4NS2Td9HuRq7uzDIJjsHZ09F9TNzN3yiqrWx7J6maItNoV557W1YosrlbRXVSfQ6tjADAHxi2x
mP9oB94VI0UYlSYBJqwFDKwd5+gJg7pEt7cRk9WNoVN7E1l9bTgMnoLIrKngu36dG7HNqfJAx5Iq
Pyzkmtr0B2la01VnmKlxkayVW/cbO2U/MUbxJbJA4oGNsW6REh7UFsybOBMDeLLd28j22YwzuKfO
8NY5sR9T/i0qmZqNUAHryTIvkJDmmzKyeteh618tEntOGr58j5KSl9CsJRKy+WvPCvfrUT3wZGT5
UsnSXhcpGLZlCkw69Znokm3yaTKj6Waq2b7NlY/rbNF8jh1HBJmE5Bfyxl+RehbvMyd+4ThFhxtj
8Kp2hvIkfP3UCkU5l4HvoW9IT0CRVNa3GtEqWSdHCd3UKLLkppuxvCxeQEIF5N7qER0yBt1lDGnR
+0Hb8avuSxA2f8qs7PehhTEoqdvuiPyOdbk2ui2KnGFrW8dcMDgvgYdvOQIEbFvlOZ5ZTJLmNUVP
eUD92b65QbmiXqg+Oz7q13rimVUNI196Y0Qblbicu6bKn4SZWqemqMjoihIkKza4WaqSc0fM9ErX
jFspSu0Gq6EbJPM6hI28jtroayKS6gVQC/Slep/lTn/qtR6v1FY4p9pyYcvDN5iduPwT7g56Q34I
o3jPZPLaRupPTSrDW9cKdyNTwszaIFvHBjlxKRbGbZGZT6202j1lWscoaLw1hnifnC77mhomPWDk
YnaLJIal7z20lkAnYEO3qhrLDQ647lrE8c6qpb0PfQ4AThPPS4bStGlNYX8S/kjyY8YhHXRf6nf6
rNyJ4SVW+YQkVvyiW15a+yTc8IeY6IRZdQ3sBvz3XPflGVwnGUxWPjRr/JZ+fLeIf9p4NgswSuIG
v3iWn4Ue4/voeOOOjBj+qtKk2evR0puRYG+yzihPc+8+J1X6OLM42ZyUHuKoDo6xD6EG68YGBar9
VOrOuNtDCmhqAOjg2O1Xn0MGOUzjTY3TISg7AgGnmOqgs8Bu5GcIEMbRd5goOdZXo3qSXTm9OG1s
PBHIsjGjdLwjhJkIGKSHWiZA0Xz1aNLdseo2vrV2pF8MKuoNkJF4z0kwOkVcC4bvyjp3OMIRvy5y
SuE/lnk0PAUBUibTnZBq61tBY3iDvWxPKtYjq43NlBEeF85hzGXb2Iqys2hM8UJxwl2L/G3tgB9r
wZZxQEyDvaabu8UomhGNZ62WOO/VDKc5TuP0OcDOdkfJoHAovqBSSQ5dOXydlsDEVDERs4GKagXX
p+9uiesXj4wcLqVMv4yRfhqWi2dFtr4TupNgLXDdDdYXffe0GE6mrbdSpJ9Jol+AdPLBAW5979Dm
DY1znzxh350uvIyp9BDcpDtd29PO9yAtFSO5CHUTVvs0KXYl0tIXy528Pe+BwTep3wYWVu65F6Js
snODqgoo4vSliuFHhwbnIxrA0yuyPOnCJqUBKg8fX07bFnzWcrNlLkfNlO2EaJVI7GYTJ57tfGY+
iHhDKgy9LZi5Wlm3LNIgPs7lQCvELWPoQcIvrsqf0EdzZp39LjhPVOT3tmGMl/khbRZR1ndVZuXZ
JmIF6in9ZdZejk5M5IesaI+1HS8ZxpBHLA3gWgrOWL1Jqy4/OJlrHaMAq13qXGb87muz0PfE5AwH
qreelgSvnjY9xul17JXzferi/DaXMdpAHiGFZLZt0f/2twQJyvvHPzMtHI4pw21CyN14BgNDNwCt
iFQb6CxbrK6QIXcQh4ETJqCXmnmD4/El96bhauaDeZ7SZM8idE2ccALWQ32vKYReWvEDmXvzbBQ1
wwJtxccJ1Jpw32YCqW7eWKZ3Og7php3nz5QYK4ZK7w09+7vpqWBrV6PehcvTjhJbHUZOU+uGOBEQ
1s7BXJ6T37/h4zZ3s7RPNTO8HIagzinuBgkb0mvH9mWOvkMn4GpoiIhEKTdPjWvKG6GHVzt8MFFY
MEVqK6JzEFkT9XvnLOdQe3ARK99I726wyN8TmyAZaOxoOmm2smtA0A2uRoeTMfdD50hAOblg4aio
ehzr0Hq5eZ3S/kegqujJkdHRwdf1KGBpt0t2bZ+O4P0B/SFuzO69hiaazpdZDd2N/e0Le4e+hlF/
sizLe1TDPL3W7UNZ80eix30YWnjPSUUVgN6Z8447d3dI/CQMeRi2SBolxi/o707K4ZlXc2PYnLkE
8GLQCkC2TPCGhSUOzkT7BwdW/+jn8yEbiuY2RcYLlobxbqC0ICeq/BP+drS20Lo0VVaDyAcV0IVM
36eEVRv3iamb7FCmHR9Ks0eUCd2D0oznwZbHqyJxbdwifLKGzNm1BOA27gRG15mcu2FZLbob7A5u
ljl3ZbvTYQpRXSgJWZJljt3YqGDJ2chp5+U7/GB+Tof8WyFqRqUzAka2GHF3xkY9AARdIQgljMIV
dxEk4iXEQYLE5v7xD8L+rchL4ylwCB6N0dTstU1NFBXu1a/K4DVl82RAxcsSFABlUcTPr+QEgURV
RUuJDwlh+dBsAcBXI2Mro50/2+bgXoDUK9as9GiTRMAJMs9ebRUCIBhYTZ0cO+DHx5LcobdSRD9D
Fb60YUhzNDfZC1zNzt53Ebu5e0P4Lx/DiC5wQ4qs7X7BCBO8fjxBlc+bBLPO88dfSOrjUwpRkGxB
VusskfzhfbetOyPa1+0ATmDGOkEpGbyOJaY8dx7H/ZwG9koGc7SSRuBv3MilfiRifuN0HIXqZggO
snOtFZbbM1Gp8m5Tk9GL5whYT6OxQNf1gSNgdZ5keQ0WWWDGO6ctSd/powIeCPZsmsK42Eqb8One
Ug+VaT6Y42WC3nsvcnovhWWtvAhtbEWlucm5d/dgtre6r6PnuJ+b1ybsLpYYa+7KoH3FD/eaJoZ1
00HbvoYlYuvQk9n140u7zB1WfTXaZ3Qr7atCOLaOAZCfPj6bOGRZVOBGjh/fGyx/qe86Yv/xg0mT
r4DUFR5ZHfxkGurFzpo48H98L7Fi5b6rsnD78ZNjsi8OzPVzDAI8xXSq5mOWlgxll98bGa17akYS
kz4eungQL+Rn1BxN+eKKbeKqXfP7rydl6PJBGdWvv9UrO/+R1J3jr6eUceocARd+PMJ5SRLoeBJp
LMd1HSPpKJv7x6da3sLwAKfnj0chjZ0wzNXjxy+AMv9ijzp9+HhkVdYPvwvlr+uFNQJEYNeml49v
tGu5SORj5/RxCTDvIpAo8+H48a0ATuiJ02c8fFyCPkpjIJ4q2398Fu1QsMNQkO0+PjvEeNz9Dtbs
x0+u/Dk6SDK7Nx8/2WxLuhk2hFg0JG/IS9qHwbOCQ437e8PKOOAWKI1FrpDsx6Hp30bGZevcnZwj
+s+czoGoT2gFgLEndYVcau5e3Z5zEsnMR7rf5q5F/v1Wj5T5KiKs4ePhyAl7hZ7GPZMREJ9COTIj
4BXB9RlkFyma/tVgF111lU+TeHloVR71qRPnp3KcthOaw+diEO+tHs9hE8enX0uZ4aFc0EVwGJf3
ektZg8HknscNA6yyvxdllj6UAh2jb8FsLVDkvQ5p3JGzwN1F7Jt4xhe6hDfVu6ywg51tB8UTvOOD
59ZwzNr6PBScjIkTCzfhnCA2gKWxDbOGQKEaNe2QmhIGD3nb4FDifVIp4xWhb8NgKdwDoPTo1Hqf
rGVXCENeNCQfJMe4YJMd6uo3R9FqC4Ja7D8e8vX2mi136U/FTzmtsIc45f3s0jn1ZqThv26GgTeP
gVhsHy73NCg+9haZXlpBE6MyRggu/fRTKC4nYl2ONfXIRM229NnW/U85smGieV7LPoRNH0rz1aB5
sE4pG05zOtCobvFtd8nwM5c547pF8uoYGU2SMs/OwTBhCNBxuJ5buzp7OU06WjLvwiVw1fWSZj9A
g9Awr4+g+bHDEc/NsvDVhVd51nomacy2vfMk6F62MO+QuEvUjHaxo/vivFak/pQuOIdoEIx6uIFX
ILT9W3c2QHhzT4JtKV34ZhZUy95mqR1qRN9Aati9mee2BuBTfSAABVFmRTuRTe3Ng/h7m2bnu+uO
5n5BsEDknE6E9EXXqOH3Z6acCI+yq8uUe+3RS7nj26r0XyNS3kFFcaypnSsCp2syWcGXKMy3o44h
h9R8cxIh1w+LqTyWs2nC10W011EslUEVbPXyhqJyHLc9pOidSBmzNsOhGTWqT2Nh1jiozXIFmbac
4j9dcGbrseU82o0NXGfBmg+VPHozbMUE1GeLC8E5ez23/dwrNA2CnKUW9jqHaPM0KZx1hTN8dusA
WUbtXyY530t+14RW46mkpOVXvfKG8m6NOT00I31RsJ22iPNnjUT2GKOiQDyGbC8K2zOMEAKiOxvy
tWv1+zHpDxaDuVeFbuXJ8KJ9meutGFX/kkZ1dE0VZGqQgwfDm6JHUZD1NSuPmQKSqtBz/sRpkryB
JiiOmEDAXft28uaqKt6GiXFOLNColUjTN1XKmuxJHCLW8h6pJ7KDukLN+4Sy9IphlCyxEUWIS4fy
GIZt9sYkmiDW+tPMHd1ioD3oVoRPGdCTsiM5burIKcgcORC2CxZ+dMcfWG51BLZWGO67X48MEZff
zCn3WtWTevz4xYAEQIhiJQnRo+6bIMjeCuJ8l7gWDMBA5TQE05B4rwOhfbwUzLvdW10bBLxDKcMc
Fl1ibrO476u3qrGnG3rdb8o2ttLzPoXYW69tRpvBIRmJAmYliZl6G0iNzZNBLuKZeGMuH2pJ0AEO
zL7eIFQ8zZYkBi0lcaluR+q1HG1HtCzgCN/UFoaY2gUM9t9E5LVInpL5kKdh8WZ59Rd3wAvR0L51
hwzEaza8WuP4fW4Mda2h8mMInsRtCVMEM39Svts/wJka7hN3CBMDhRT3TVmaGXnrP/TL1pChybjG
FUCCqBXdm49PkV2F4wWCTovWjdPf5yG2H9FQ7SenaVb/HxySYzuf/gkcsrBS//cA1iszku/fi99Q
I8t3/EKHCPmH57nShs1h2zYKDjJv/gUPEYb+w+BTjgcExEPnZPFt/6KHOH94pmnZrjRNW0m0rf+J
XjXlH1ob/ESFU/WDlfp/Ql6lJPgNHuIoznw2xFVL2qbSLj/xd3jIMDmI183gPUY+tLKzejLOWZ0O
wYVtaOre8cA31buvIBRtsoFnS7q7EwbeXDz6Kmtq9zhORqK/da4fNSRYDXGZHIo8yM0fjQu5dqW6
2czQ3+btCPosCYikP5piNFi5R8amiyB3olgjis8Xsa2wApTM1IZzNCIlbKG0IT6qxy8S3Vsg91k5
ZF6PbIl3K+L0FHkEd3tWOGgis6DviT1D14jxHw2E2xg0WEvLe5eypeOvSO0xT53oRXtKmCQ0r11g
BeNbOnR6OOCuAqWw4jRBF2uw4rT4kcqgNXexS8/y5FBoIoJydN5HK2DqXXFL6Pon+4n+X39Qdkx2
e9AUBKvUpY0vNh0Wfzm83QgAvwKKJ0myJYTULNALUC8MBKD6DlrtqmgLeZhB9qHXgUfbaEVoCC7P
egszxcXen0ew++g7lZkhHyjBmwgtCq/osBY0HmP0oY31Vgp2v52rMBQdXY8oRKLlHPj7AvEyMifs
v4wTZlRJOnbCgw5M62koZytFx6Iawr9pqVJhWfUwb33O5Y8x3c+e8IG8vfSzk99NZjVARMr0W8WV
yFZOZhj13owd8oVAj6X+KuhK/xKWonh1jdYAAW/HzTWSBa1fEpIVwzaNr4RoYd2bo/dSln6VH6yR
kI5b4dQM24HCRMHBZRETzAsZDEMeCKwIEViFXTpYAttN4yUVOYrfrQUv39h6vUlo36p1GmO+5bPB
ZKyehzQ6coMQbqTHptKEYnhFeMb+P/Zb6I0AyNFOVu73uG1VBdNEeWPvrfAYc4oyZBzByM7GptzW
liD2ZoyA69yQ/PvGgzMgUDi1ZMsWn7HoI2yyrLqrMJh3ClmSGltYdKGJAnmsPKgCXeh09SnUIMSY
vQZ5bT/rQfY18RBRJx6pEwN9Z7jW6m3FeCi6zk0Awg6XQbwcVm078Z8BwMbqk2CrEGioB5ivE3g6
+ajzeMcbknNga1UxYMyWEZbrprl5wBTwATyIZvNQ5Qk3sWWliX3hnpwQulroMtTVHwCYoFWgGhPG
MH9yss7vT67MeZ/WmGg/iTgMiEkJP5SAW+Amtfdp9qzIWUVhQ3RXQXFgP+gOHT+d6hp5njOVvIWc
vJY5E/A4UOMnpvSQ+IKgmZuNC1bSWNWBCGZ0SpVDzANcNTF/T+JQpbjlFIagO+jLzvyOQ5h+ezWn
05n1kUxsbCANaPN2ZnZoYIPaZF5cdDuVxOQ8eSRFJuhU0YVtevwkyWHIa6PalYKB6HmepogZjDES
mmHSGYcdq2pcFjQfTL1poQ4APRVz5tLJzBnnjKsRUA0Bosnssk2vyMkF9bVidRlIVwjo2qBB7khQ
AUTpgd1QS8ewhT1XzDaHzFVC27AHdCgQJJ3hFUM5aXH0vjpi7HEUREnI5CqdDf+sAsba743hCJgM
rhzn4SF37MzZMtpMp0dVmmCGWGXIDCZoAWuvJBUsRK3dFJqCtJB1XRAypaekJXW9xEZ+RGRayQ3V
S2XtHAyvihxtFcaHuoyi+UEnShb7MO5Io0buZ7j0KfO86veeF6a6xq4X9O5BTLbDFNSCV/Inbe+W
xKDKCtu7ZS/zcQwGOQJdCxVAfoZlLKOH3O6s+NlSZcmEvCpx4JCyyI+8Atas5moNr3kmqsHMc5vo
brtvRnkNJahAOL0IuhKEDDSMFEMfjJ7jPWVyrGhSK11s4zBkBpxw8JrugR0w0PUEILiIrOBh6cZH
CoLsiL2wD5dgshwx6jFpSteYdw446yLfGMZg9reiTGea/50R2JtiDPEXcFhCMVO7TjfsdKOwDaIE
IyZ7Q0QHkx8XptR7nYTFN/oQZHQQcFEsOiPBaJ3cFEMA7oyDZsR8JmgCYd3heDQFK6lGepM0tPrw
NMkA2XYdJ7N9YI47q0PO8l6dEZkxSeGt4BkYczPwud9MMiwmPlTMMX6Kbiaz8ofBpkebS6vQCU59
b039sxr66Uta+WLiT2b69pORnNc/u5mb50+RgO2ARmPkIvhMlug+/EyQD4g/USpPuCfMYMCpEFlT
e5OkYNefmrrw03iVIJN7bSCLWStj6OjmuaFwlpcyZ/LVeAPk63XPyMN8GSY/0asUf1J5dHNfyytM
QBncSWYzyvc00YT8RKDzyu2c+6V39QbmZtvWc2D6rSUmSXkfhm4cj3ExBeHjbHZWcSlDWujbEu6k
eBtg0YCRStQc7fvc64Da2BVEYG8TuZNNQsPQxnXwbXJN1/3stV7xQwzC7v4B7mcszLT/yVSjU6X0
wqJ3icCzPSot/XtZZFRsbHZdvRsl0ZFZNe5hS761kj19kP6PAJTnRqfxTbvhS4PR3hUVeQjyqEdg
ij09c3v2fgG4/2+T+/4fijagiv23pfX7j/fgvfn+Xv9WXS/f9Ku6duQfpANhaqJStjSv4PCzaf/7
f7OtP0wERp5rmPRcpZaAG/+jrhYEIVBwa9rcDqWuZkr6n4W1gPPneIaUSPek5IwPAfAjNiL4WTz+
ujWavz3+jZe+FM5/uYNMC/Cs4Zk8OQc9qqvk73fQ0EPwbgP4RME86DWxAoQW1NiVU9P9OYett646
2NGd7/1cDDRHQdu0y6DeMLlo1uMIyG2sHusO9yFonG9q/PaXa/kfz/e35/d75ILL87OVQf3vcp08
dKR/owZafsw0K8FIQ4AojOCMupYGHxskiquF9aSihqgEmd5YGX/MLWO6aPpEW+atGLtTAZDJLalR
otiVq3//zJbj0t+uHHW+bYB5NzzPdNyFRP8X0rxTuTJACAKELrbmPQMz5lDIQUMry1djJA/uWLUb
TCcotwymPQHWCbNqccRUNrjwuAkPEr7qKvXmTdMNOSa4lDCVXN6zxHyLAC30LsFRufGaVnjI4Pg+
Uec/iTxMaE5Ktbad/IynJsBFwEBV2un33LhieSXY2ok0sAurWlvIVwoJIGMkgWodqW+GEeBHqxAd
WQO5vLiFVpwMza1jWK++oRR8rxjgRhkw5xnRpXp0rbqhbTdS6EsMZgtmegE+SFjX3M9JYh3nNyty
H2d6R+t/f4G9v5FLeekdaUOn5M4EQmn+HRjpoeANNLiWdRk61g6bumRwNxMA2HeXpfBsq0k8TF09
rxrb3Sam+80oox5PINPPblIHg9HPmXMfRpqWcIhuSpGoBP5hYCjqIQsvtTxYvcufCwbYywLzWuZP
Y00b3ILevK1GgSBFkibpzfZ8Mjz0NAn6m51b0ShWDuIhAQ+IEQajfOYWu86061sHGNYrWhpVabAN
QM2fa3e6dlYPxs3HemfM/syWlJ8Jyou3E/ClNbjfBKfz9Cm0TQazeoZJgsCZmPfpRslyHvqesMO8
OgxEixB4M93IBaK8wTBjEmAUYk1csx2Na85JN6eZ5KVOMDjFOTeiKeml1Qphl45C+PCTIqN5tgnK
WcwXKmguY2Y8B3FYPOWmemSztlcJDCNUXOm3fGAgJQI32RPosS5lLPauDSw5dHE/6OlkmX1LWjqn
cNvOH/I5Hf8hzeHv8NqPW0BbiMw87mjL+EhZ+Mt7LGWmAAdsJCK1D1KEHgIApjJuVnUnBMjY1EI3
W+YMRSaMYzEZrwwWz3NQPRFyX268uibZs862aMkA+BYOCSWV1WycwflqatO+pV1xbNw+2BJl8g83
r0nr42+rg2Ogf3Zoprj/i/yHvGldEVuIOZg+XYLAVMfcI3uaQzqJwoJE8HS21jG83SPdFwLEe4Sa
VJjnGXRHMQbRts9GuuTMJXDL48imTAVEwTKHK3tTVYO9SYoQ/vJ8lyQQrjD0o3/XGPN04l0TYHHr
mi704d+/Jf9eb/B6QGjTrpQWLR9lW8tq/ZfXwxbGmJsxd5Nd4IN1OILNCa6NuEAX3zGbVf0Fgd2X
vECqcFICYJkxV3RXvPaENwZ6p2n+wwZhLRvU7xsYuyH7qnYtl0X478swTxiiA7yJtZqGmvYwXY1h
nvHXRys23/nScz5nmfwhWqkWRRlMuxhvbmlfxlAApSpzh+N0h60lHk7VTBqZMIsW65d/nk17WOvY
dtG1UGBmTr6PQ4whVsUxmjr41oblnetREFbdr3pYWP90vf/LXWSjkWb7UxI/HsflZQ/6y/VWlKA1
bnl2Z0OHOzeq7ogfGGuEhxhqOpJz5HUqxuUTJ4wN4DEiR/RXOBm/cxzRpD7yRUH9gmBJIZHj4GSU
4z/UoN5/eQG4HxA6oDfmGbIP/q2CSDAZY13BFxzE8Feka74mbtOvwyB/ks7sXdoWw7bIhwHJ8jTt
iMom9hAH3I5oNKzU0gjRVDtPaWk316rMAwxCTg2grwOXbaXGk+aQYwjzyXASkAMCMlEkkHyHhnxJ
5ADTPayeZ9ebqrUyuk+1ipxLYxjZW4aYfi1xmp0mHJg7x+FGiLT6NnZejg67JKC2Uni+uiHbNuPE
BcpryG/eF8yVp7wvodbCGtwFncs+akEQ8wFmcMnTZhchOqH/jjDIs06+LNVDLeLT7FTBhXAHlRfg
IkILaqY97HFVP8VNFO/+B1/ntSOptmXRL0LCbcxreO/T1Qsqi3cbz9f3gHO6q3XV6hcERFRWZhhY
e605x4wlnaAUfb1CQNTzgCvHP1cYSbhOH9FPYKYfrBUzP3On0PJHIZU9zZToH5mgG4sss1pYVnPR
az3YJA5FvTNE3ZIeU7QtM7PaOkhka8NiIo7kTRPS3ltjttWnpSXG/c3/fyHAcaP/x/fOsW1B+ePw
+STjxrH/41Lgq52LyD6gTiADjkRNPznnohEEInoAHWVsH+ystg+sxuyDQ8S30qrKej6f+CHYI9a5
SMG4k40KQgtGePJZVTZhoDaEdj0ubqQ14P6VJqKifKi/0pBGTFHZ5CqGuvmoCvc+n/d8ZP4NTZyd
kfnNl5P9rtErfwRxxA0qghafaBV8qqFT9v6Q9mvR69ompAn65qgVU5QQ0TdjueoNyZfYmr2KL5a4
BAhpNlAykWP6mh5VC7U9eIhDliROFnfS3Sb5i7ixjCYo17UeaZJYD9BX1bqUTbeez8motx4WEQY9
PYD7/AxJeDWMAjCu84PzhnyUG/3i9uwZMV91Zk8b09GjC6ik+IKEaNthFkKVy9F8an5wPkx6FtLS
V5ncq+M3Oxmxh/Hbr/MZASsm8mvp6e7Jz9tk7abcPqPOM855M4JLmXdRy92kp5mUk5W/FplqvGmt
3W6huvnr2Q3x93DsAQDnEg5jVddiRVpYsxdFAU7N7VYpSMk3GanDsUpxUA1E/FZEcH1RYLGoSCZs
xIT9sD2UaHxvP+MBpEapEvLCt/XUhKF2csaB9qtBHDXtfOs2lulOQb678UmLJHqd2/XUNIiOdY91
lUCzn+hYkTiNVrJzggRTAiFCm1AR45UquVmnjN/5NnTBOh2ny3ZbMDNv/Rwp8C/Pr7V3b0qvaMH0
aTTo38ElKqfUQ/JnTIdhlhXoTu14ha/pabdhecrQ6d2BHJHzLBXUjdzqQGQqMAzaUC3WESPOe4Jf
fq/WUz1PZDXuR6gAHtavZ5/r4pTUzicxF+1zAE3yjCPt0wKejPyGIyfU1G0QYts3pmeoqUkYDwu2
9VivlUgVz3kTDHSdu14z9vOhLlRl19sUqaqdiWcfxfmT5/eRoLFiag/KV/mmUUnYRizRXGnyTfEk
eso8v8+P2Wb08GKzuM5HfW38VhgenOcjFXSUkCr2QB2ghB0Hynne+Lj1z04plXMtqW6ams8Sps2R
YT8DDyoQnihcEDkZhNXt/Oy//9idHjXARkZd9Z0cKqIfcl6esIpOra7x8mgFQb+k7G6UUDfe0hHN
kD2yyinIrBpsEaDaqjPz0rm9eanVjwBbLJxFztCU+oZgSEGmZtuXVhbllAyCfFl6UyEyJIC0w/wB
x1XfyBELCMOEAImbbh2osS4qXfD/dQh5uWIazkYZjjRL4lOMf/CfTQtHYhl0vFV4YcxTMQgMmvPD
XjiaBVpULk6WVuxq6aMkk5ECy1ZjBjLfyGyJVzEyApCMdPHDpez0vVoZxvmfQ0FYuNdX9/m5vjsU
F7vLttZ0C7QjVb/7tvCPpotNO802JRbet4YY8YuWVx9txStWTUcGR/NjQiWpe3qsmp45P9aozT+P
/R//bnqMaFRzqQeBvkU9MtwD3IaYnZOSSpvDeVPGvBm1zEh+gw/6zznse8Rkp5jT/p4DepWjNsMw
U7cRMveRS2Q8BBdvhAk0Hc0bHZ72KqOHsC2BCO9pvA4Lqdnd3ejdS6IGI6RUjuppQ9t2K9SW21/p
R+EyhXtSIuHA6kHneAk3dnrpYDx29yIPlWvJAmk+shTdP2ddfvJbq7/qkH5rreiAefhkqnbtDxYa
9rWPoG4tc3CwTaMmZ6KA43vJ/yCFOp4ZpDUbO1QmmUuUXpNIo81uMOfZB6X5bQib9EqRpJ8a5PJp
MnpHgPjK0WjEuMfuuPW8XN0E2Azovzv1zWj7+pZOe/4xa6vi9vfsyEJxmcGn3MxPmh9gmqQAw3Gf
8z/5e14Y6hvkIPMwn5+fKrRW3aCNI5o3nAh5MpQHJyidZx6GKBxj7zIfEYwEVhkd4oYGmP1MsPie
VK/8k3cCDXc4GmuLG/OtkLrzrBIahgE+2i1rw+8Iap0zah1jUwVQAcbIGd6AxaXYrkqmhXk7vLlh
rm+Zd8Lenw5j1Km7cvCBR09PNsWww5Gq7I3UyE5YU41lEmID94vWHmmS2CeUkIhpWWMCTXeOJrSp
I23t4UpzuySCiNodRdBlPqU6qlgbwINWrgrJxo06sTf4X1+1mjWbOjbKte0GHX4Brzw2fdDAruLR
3HfE3QtSRLk8iPWgfel5cRTlKK7zqfmn9fl4S1PpLkdZoM3TpAVkGhDPaZz2Gq06cnEZz0ke7JgZ
jleZuvKpJzoG7lT467IsqmcthXkfgC/MR/MzHD1Vlx49gV3Lz3iK6dagKfnn/Iz5VB/0vyzwtqf5
lI/BZ2fFhBrMDxZ19dtL+W2rXtytZjCASfigDnE8X+LGQbbG0bxhEkoYpqRQtBX57zkF0+DSDtJ2
9/ecoWfLSCTRrcwT1suIL/FNse6hS+VgDs/KV2NN96k2+jUfuYzTXkJfRSH3pflMHyB+ImIDB4ND
r6NlbnaPGfY9zSqHKx9rIGymkr3AKrQPiWtY8KJpz2jaZNF3lZWr4cI1C8GfYjcPeJ9wiXUb0dZk
NNd9eNEHWZxt/5KkWXiZzzi55R8LQFKi1O277OWhjQQ3g+lI1KN+C6v3+aDxlC28JuXseF5xbkzl
IMqEUV6KSHQlrKHf+m5QLGMhsKqT3tcL8yvRQH6Wsj+MWheC/vcWrSrEmQRncdbIB6Tv0zdrfPri
rE+beU9yhT7V/EsvN0z4I3zjCEEGi0NKCFLzT9stf7fRoPUo6QP/FPdpdUdph5kB1tje4m+nJ/8/
xyKK+53u87Y7YWYfIi1A5kPiyAcJH8BJXL/ZRG7vf8iiJ30TTTtKJ6qPQQe7EBeC4SbmokPaVcrT
NEpvG04ViWWP3lPFB3ArlGpTaqjsEfPbC4+5JHAO/CTMHIIHiYhLenIcaQztmORMUWjEifZjr627
QunPsiyGcz+Yby7knVVcapj2a6V/1MyYesavjW10eMsHeykbh4CITHuA9Br2mW9EazhjUFzT7h7x
W1xwycl1qoakjtduc5KtSxSrVWJK0iTBbwccZNmNQfZwg+wR7E233mgQXNYJvz7eFiy7QSdWeRld
/VAbGMDmjYNQNCB6xS2wN/ZZNy7dQQYslBWX0qX4LnUffwL03X0Fl2/VxHD+/JTJErHw0dlMx3ET
9HW6yy1XgSwzvWVV3TUn8tkThjthcIWZePXI6qgWtKbB9pgog52quOMJcHZQMWpm15PhPwNe6Bvt
h6Uq0SrzHICpfhJsyFCid9VZBuP6XzMUmSYG8t82D29clrsD1MNthN9xowrT2eM/FHcEae0isOTW
1WtebkMjJ2xyBk+3fZkWxRsHVgoVtB3dnHhJXjA6YtgYBpWPkCZeJI4nD5Mww/kIBbz2MnZ216+a
qrbuGP61l1eZ8SJ00/IUGlXGKpfm2T5rlSXdieiK2uKcuUX2AoczLEl2pAwmYOPm9jGBJ0pGI5WK
/Vyl/scYFsraylz8SNan39jBjzHDnxOann6kZ8B6OguigVqJzxcaaHM1Im3bW2pJzRkbB98cGWCa
CDZTNzzbxDZc/c66F2FkvAXDq8/pX3oDZRkA6GDbJ9x6cdTpxSXVs3KtwgY5ll7O7IsLXVwjaNsS
n7qqcybldu+kL1QDYt0gvdqqafuYfywVxGpKJX6S8BHxFi8G6Vy8phthHhnhQ1e7mkZc6F9qK/8A
Ox1c3AT/Yzfa6Hg6Yzf/ym6e5qBaavLp2zFcQR0ID9B/zB1XZubjI39M4RXhmWWOvhqqZtNW2IuK
fJPlUbtXkRe91Mr/ELnWrV23Frt20KLNAEaSyLOi+PDzil6UWY4nrNDRsk/5+9wo4qKaM1cQlmaC
EjXWc9EzKNxBrHp4YBKgWIrHUT1kUf8LnFt1Ip/irvqB9tCykAzqGuTOfAiOotn4VUkqHaOJQe+i
21ylpUTo7OLWorPIuilbUj6/4TfNtkwpP6Shu1ddSPeKs5kGSVhVy/lwfsDD/bL33epnkRWi3iq5
ww0Ji/0qQOq9TRMNOiFDYT5ZhEF0Wq59ddLaFSSm/UrT6ou4kv6Igw/3AsuKE7doZ9HyIz+oVKKt
kY/KGjt7/KGhu4AeCaGd9IU3vRQj1/pehW7ud+tekHvkiay6Anu4qFVQPDs13/tjAC5BkvWhhMjE
NcRaD7f6UBsregkzd5/EfZaucpTIKSO/jMgpHadPFpvcDPCLMzxfNkpCodjyQ0xkM0vmgM3CKRXz
briluGuFWsAIQ5o2nyuwGKCWl0Gz94XvYTMVwRVfYXjVqhDGgc7N11DIQ6If+BPWpr3v9CN5gWii
q8D/DQ+ibq3qg7ieXSIN9VRI+ZEzKzl2tqDzgwKULhkaXJy8q9rDNViMyUrNY/DZRFhqpSNPnp1U
p3kv5ka79GmSoRCtvnJQDjeb+KYFSmd17Vp0nqEC44Yj9I2vCNGceW+sa/TXpw7B6Ylv5G8f7Mam
S2JU7EamuWsdE84C6xUzKTVRd0wXIUVmGlEfw7hjqO9De9AaHBiE4iEs6BaqYZb4eW30JNLl0jS9
cHVNFvW0QGOtm1WbuB29Q2FXmMF6LVnhJQ42dUpaeo4IP0278h32yo8QAvOiML1hDbPfOKJDe+aw
tVHB29+IsE739dDVJ3wTfIKnOi3W63My0i4s9BZkJMuzjk6FUA74xgm6k4xmVLejtVKZKzepqxWM
n2RRqSN8Rr+IrnGKz1PK5lYy7FmYqH3psMakLxraPouoBKrOTV+O9CjFIxxWcR1LAkZ0nBUyeKbZ
0J+EZU/uG17Kv4eoFk96Ehb8rFjZjqFyzvOx+9X/946PYGE+Mz3ki5CbYaKFa7TL/a1q6pE7aZut
1Np/Sd00boNaaZRRabf1mKSsLNiaS7VIuNXZvAeQZ3Ioix7LUFfkrzbQbAR/tXpIPTMjLCzHLY7Y
V6FvMnnt/gDaebCSVk9GDY0K2YHcZiUBoWEDC9HVteRZKWVwN1k1ZTjG6XoWFSk24DEQG2FQVPmC
x0l/cDxEVkVV+0dsQNo+VHS+w9LclPHPSibhyqe/fqS6wfIZ6eW7hZ5oByqpO8+b3Cr6s+JCPQvp
J68SJd3WosPTJJL81pO5c4OB9t3Qg0PnRFSLWo75Qxjj0rRLrDcZaC9oRfZK731mMrmirFm71Mcg
sDzQVQ7JIypZAj7UrZUVZuZ5cAbjPCqOwSSPqSkNhDYJIXfBShBwsdDnqzlRweE5T/3kEKvY5IYa
QqSfls1Bx/HJ51a+5Rr6oQXu5fY31u7ipHVqtYv4MOMCt+KtlJVzcARsMLBD2No152i4VrghW9Rf
o4X6I2VUraOcXr+D3ISrwER2+MNqCitISYNRCO0tQsq5CwKAgUOX23zBVGWZlTht4FOOfEHdz6BI
vrACl0fyNS5u52mnvOl+QxzKPpmjnektXwv0irscvebCkLl6r2I3voR5/xhsuUGz/ZH1dXvoTbO8
MZZYVrg3HoHar+GZl19m0Whb/i0qT7SX5zThotMF+GWS0v0EkCQ3yoiwJq6H5lLWwcocWAIgKMow
/bPcL4k1PuODPGudUz3SXyNREA+1T28BUvKzVqskEbGghSP8CydLv7UN+CggAPK9rSfAtdDesI50
FZwJ8F8JVwn2gyyHG7TMIkyvDZpZ7KIxK70BohMBH9Vt3rRVefZj1/7mBfonDZcfXmnJI5aXYaEj
I9gqHWRaCZ/s2IRZeqisDgfuFFASBwzkhj4d9hTzex+J0B61coibDj/9YPefSlcMuxbF3dqXzG+L
1hx3NvNA3rbsQ+FzutXdAG+lg3/azKZVlOcYF3PqaJUjAdTiC0UwNgzSZihdQO8stLQal7EWBmdk
mKD+ev9m9NI/Mj3pWfw1+cvyrJz81zj9YKjPG+PClmByLbB43/WRvBi6mBbkLX0f1AmAGIDXsk7/
SABNJWFrI3HajETDKTmjdjANBVpGUWdm7WmIU9ZWhY/MuqVI43f6dJurGcJPFEmLlV+BOLechxsy
JZ+7axoXnknlrLQ8EUuDZKxLOeQnWxfNMQ9BkSHgfOnTptKDDxwLNB/9GM0sJMZ1jQ5416EjJKep
xgQbppSU3ZStWjbVzy4KVi1BSstQUbSdrgm+OK7/KqYNr/C3vm+VU9h22e6f8tA1ZbXB/Mliu22Q
OsO0PHlFI7aOZVjHynzHbh+cy46yiqVP+tU7SrxQMvfWSRfkik73S5dduR8ESnLcPcd5Uw6tucMR
vPPMMbzOmxIUcGVSmOUTIxGMnAuTtRyAOsgOjLt9NfvU3eqVq3L3b8Xabkx/rY4eeRyW4f+mp0+z
LjyCHMxWuqa5Z8WsH6zl5vx675ZqBJfrtOlWgTe0hxxlJIpYuz0kqsbInwXkMos0hz62Kp9RWWzp
UhFVXw35rpWdtSZEyWScXzeIQIKvuNLjTSKTamsOhInQBcdlX4l0Qy+VBaEID7JWryjqnUPuIKlG
D9NuykrfBMBHL4FFTpCaw4wxLXuh9wEiHZfxX1SiE8/IljnEVrZJhpiBsQ2ZKRaVdVarNOYzUuen
kXnaJzmIuUmaDfWabopw17cRFHp40TuM7seskPFpMFiRag0IE2FsI2HbCBTafIucHCVLgDKIO1FG
skYU7iNFYejpk0xumjWeSDd+poNvHEwU5CtztNpDl4pFAgaK5GH0/fmkLhk831gEmFcWUe+tYHqU
3+0BV0BDPlPKGnHgW8QYFA1i5ZpHhMegjJB2L0KqBssrz0anKYSDNviN1SRfW7XvHLyWAb0q3Z2o
GEbnotRw/AbaoZXDbuxZArIUtw95yCDEybWHTaF0GGQHPxSlqEUuxNl1+HKy0jm0zfiIsvBuw106
te3gkIkFmTQMkrMriiezVgvtf0VGURZv207wRvdI3TWAXkmSx3tNQH0yCmi2NsYfW1B1FZBWEkvq
VIz8HT4YYtSMlUTL3iuPKsq7e+pZBSj47At5JdYm3/3oRiYybRg/cNczXY/cc1k20VW1WOjS/vTp
ttLu9QpAoxDkWd14WFlLAbOlm3bdCRWNS4gXA8Tj6JvKEXG7cu07CcI6j7aANk3uRtI8uYbW8/nt
/R1WaBV2Cmoac6yKRzOZ0xwoP8A/QkTWLsisZFCpX6ekmXBIeA0UouEzdfwcTDv+Me10JWA4A+va
MiOZeTH6hfpwXFyAQfOynbizFpnV3VKVVfQU58MkaEuUTnNsk6Zb6kih+bZV5aYvlfAlsW0dsc1+
YBX54uqaI0ris1Yi+Vr4U2hrMue3Cp+OyeDkn4lnM2OIjJdad1MaqpMtCNQLLqpHADNxOCVDAg0U
NmqEBbmVMBTafjSfXRlpO79GlUryhHoWsYNuy0bun7EyWQ4zT8QCp5AahIETmwvvvwd2EA60fgaI
xyqulqPJFTdqwUISiSv3rdnqb5qGOJXIchwjetHvlIgYLj8dm02D6nnjeSOJOPAWARP+rEz8urQl
1ZtZIQTK0ZLfaRr7S38I4qtnQ+IJpL3qHWO4tbp1qUajX6lOEJ/V/tgNQ/1uRN5P5FHclmUycSno
9SUkUR6GUFGRKNtb6HAp73C5tPk4njHEkLnrw0ry6mxZM4BbtNAnmiHSgEW0xYpkS+QZlWJBLwei
UrXwcayUWNYmTIrFpOLeFHVEqmhdL0TcUToSD7PTi70pHaT40gvWTVwe7Voj/REPhOy1W5NwU1PD
7N2NJQhyp/uBIBxdTvuDz/GPvszNl+T13RKq4e8JWm73SRf6qzwl795jlRZbEVmE06a2mf/j0j6H
6SZVUvvLz4gvzQnYo0Aphm9jhZc909+loi4VbtgnU2NG1pLJ9xIhg4CmCqkrKveVurm5yVCBLkGc
3PVGSb/j1yXdZLKqZKPNzKDlG5f4qvXy4yhZ5kPeXX1Go5sIX8k1CL8swo7v8OOwStcZ+N15nd/r
2YbsogK9k98/Y89dqMN0F0bGv0yi8UZcq/09lDS4WC4qH6GapkuZS/kCJQGFAIH3vVH5lKpWfZyX
kBKk+3IQeYw0Kc5uk31gmbXYsxa1YcYb1Nk/ZV3at1Qfo3NFGEAUaAFJD+lW88zmB7dunKUlY37g
vGB1SnngLuPv+KaOtNbgqCZt7JPARmaGBbb0Z4ybmQdRrLMw+AqcXlsJlSSTavQe3VgrJzWqvwIq
N5pnzAmTaQozb4zM0DE7EWRHISZPibT8UwVxUOt+GYrvPoPEbUiWgT0n+voNKUq6bas6em/E7zmU
juiV4WRxPaEg9kYE6op3xmWBw70s04vuhtXZHAOYyFOSoVY/XMuqvrcdagxuOhvb4EMEGS/jd/1s
W5GeeL9RsrUJ8jDfgV3hywIqJ8Afwxt2Mg9/dkWbX6ymBrTVGt0O9+Wy7EfUIBVBdCmVI3YrjdaE
RPne4J8/qx8OIYH3vAdQNYhUfk1tPOjfLSPt9pcWKs7SFgU2bRiAQx9xJ0iWEEkggZ5IhB/4ZaT5
5SUDzl+DGt1t+gHYuU1qhrYa+7dGi8R7iXWXcA/aemAIm0vVGdDoxoDV6uBFW9XBIIaCHiQFik70
YDiu9Ma/Q9MsH0Sf8NWpYLjqO0RN47K2gvErdNUrMBB1X+ueubZssJ+tcP1j5/TDp+qs+YvAARhD
T7dMI31I0lkwqV51K/a2wHq1U1yFNsUgb1xFSNZCDUvrS2tjRs+11L+CgTVAQq5sriTi0w2g243K
zz5igo9fur3RpFf3fsvn0ZNZ/sJaAA+cQnxBbkRwh9x3HhPhvDsB38e2spp9nUTVw7OGAmw4XKS6
D5K11QZUDVBeziwryveaJm4Pquizr0LrEAiBqro2CjLDJ5VGPP4oPGlsmRYFpxxVI+DnVnvp1pAv
EsbGTy3WC+jvV0eWPZDHUd+6xdD8dCbHxKgRGBIE6rh0ZPiHYOj6tycsrOq19SO1ya0IFKBUQeBQ
/9RBdYiCYkMcnrdINde+E8NVU3e09hqTfb4lLbO/910MAAO4SRPJ99JiBZJMT7VjfNq5F1FCyBha
URibF4hd1T4rS9THmqz/qfyT6Jeq2OYxFSQpgj/xf5lO++anMv0kloRCXF+poySRuNKyC5mfNJGa
OHif0v+UiKt/kyAI4e53t1qVmZ4SniksqnsjxIO3uYihNT4a3Rnvum7+1t08ObAQYXLWD/CfAJxM
wUI6lA93ktJmsJgs+cngtn5EA5j/xIUV3LbKt6bLxZuT5Sfy9+htl0b6YkkRnTSIUAtg7B9Dp1+N
KcaNNoNclnRMdhamSNqso3MYJ2FF5WWP0NHO9ahZ9CoHOCSukdAXx3GFDc68YTd/Y3BNoB/unNXc
pIiwPvbkh40x5IFwAncKJeX7OL9YKeEG16ROxLOUe9ZnDrAuGt4abbilkhnQ71k+Y3zTu7UFlm4P
XxjRZfA7EGn6sDNyPUpMOruc0AXovotI6a8CpxQBEz3Y/9J/CavO73kgP9IcEeCQObwXjXbuW1M7
CTcOb27wyTfOQxxgD9ui6QHb1a13KcF8gFGJnDvO2fIrp0oDFJTlVz9IcxK9FYbLrlvQOjfVEwr4
cYV9CdZ35KQodlCpDaZ17C38S4Sv9mc7p1/sJNwSCoMhJo6wG+GM/nXooYwSj6qRR2QVm9gz01Vq
K9klaOodujIUANMwaah7/Z4kEPQgJkWTe3xwh2dYVO9hy10ooSV1xq+GGLwtFVLRCDmho8ZsrjtR
PnDD4UIasALriWoaYFXOf1hb9NkhMgM66jlc66J1gqOVGGhug2THGrD+SJtyhYAk3SVkL+0rI32n
JBl/TDt5pAzzjpjOGHX8Pu9MDzkuODgbF+fK6tEsi6wObo0Rm4faCpU1Yxzzwx4cqISJ9tOr4hiY
9rCxiQRYO5XaH8SablT/C1Mc/VNIwS867u6aNGO5CHLADVrcgYpT9D9O0vergkUUEZSJ9tS5HBGM
0bwZaZa/uZeghfOicQNc5hZ9lV3sGNkBZxMgS2buQdymx3kTDz5dAjWyLm7ZqUuoT9wZ9V4eZflH
T5m4eagODm059VRhvE3VI6+3tsbuhRpgir5mARMTbWuewEwFF60ISnKJC4Olst2+Oqi0UODcXaX6
u1hFwLuI/dq4FHq/dIMM0pL/aaq19tEmLqw91x6WOBYcrNcXLwnNS4QCCqgibHwntOWdCQtpHa3C
5TR23d1YANkJCttewd217vTmCNpWmtjYQ1JNaO0r14ZlzhfCfGutOcgDC5F1X4rxmhR/yNsw5zZI
2U6jgWdkAM/wQd1NlrtJAUKgpvsBOvAzNrr6Frdh+NIE18ZYs3dwkZINCHh6hJGaXaAXi4PL4GGj
uYZ8WYFKSRcm7TfL1pbALUwagUkP127q3tRDdIpKh5EfzlaLkdvPQml+p4pfvEw907eOjZXcCIeG
e/VYf4l0VXmG90WxH+/6mgiWkQYIUTbhhrUiyjkf9jQit3JnlbW/jRlqfzk6WXHMknzST+L6m4NJ
+qBCciULadoNmpjba2/VSxGIcOV0jn9GtRGcIxrz5/lQDSybyJHwOpAY0rWu+T3p/S0BfBBlI5Ab
ZS8FZXxwNGv7Yc49n8AvtF3tB/Wua4IfQccyGGXyAM/FwruxGaFYYViIbxSx9Rm88L+bJIr5beeT
gB8rkWwVG5Md7YpGMDeXxV5xNDo2Wjh+eXQXRmMIfwxDjJwl4LYFsqrj9nSCxwgJFhNwSIGws4za
ehgM2q+EuWzV1uFmTwCKumqaXG46k/oI0mJzSlBd0voF2gvKW7x7ZSJXSpch3xXe3Zw6zfOm1gF2
LPQhDFaFJc9kBu9GXX/87dFNc4va1oAch4lT7FU70K+VZz+MIu0P89G8cWyaWErv0BGrcECPZRe8
bNXwX0P/J27MDnKa4h00PniMwPVLDA72KX1RU6bqtK3jWvnyegkLfPDjm2uyhADu6a+GCJq/oijm
JWvUf/eAPfUbGhP1ChEEmiNq/xP1OQEntvM2HyWGra8TH0tQ2Sr3ojDGX0MOqqkwrT9VyZyjqRKM
3erNLy0NYDcYRt80xMFwGnGYIqYIgJt3p5P4Lk8+yvydMXWkGyDgCxXY52Y+TDr9a8C38NAs7d1g
uP+RpYqx0gwnvliGSUBdMZBJovnHKE9Ksj0GQ55CNFOLvklhJjSFfzFEtJ0vAd50HUABEK/qmFRo
bqSbZkxhhVYSTgxrwKeiIhe2GAG+g7ggM69OlK/Oqr/BNlioSqe9CuK2dgJM0Uopq+odIJS6iW0t
2DRQ695lCbE/GWix6llNJt+0amqbzLhiGF9XsaY+MsMPWWXb9ZYgNAPUTIga29TBqZcVi+6Aa7VP
1PjXf+zFlh7+cw7DE5TCoGg3WeNo13lTWq21DCifWdxzbpyCBaOeC1TpuIgvBy/bN7rev2foAhdZ
axAV3zjduyM1QiRZ0erFD2mZvzJLi58kM9r7nmn7hiBx+6szLWqDLHurWo/sC70hC7sNbx0Kl3uE
u/Qi3Go9HxUxK0bbnKILQWCP/D17hoAHT6F+E7U0Pfr5k/Y27Fey4ZMT5G67y/ShewAcd+5lsJ0P
OjvtHlLxkYqV5CAW0xOgDU3U5owACwaC1aYfE48PSvvvJrMN8F8y7PIdPJHdaBD6V1ej3LKYEZ+y
tc5aXisPdwqRG+wf/AHppkyg5y6FhkyUAtqCHpxh4bCpP9YmrdblfLEjxkI5zHvzZXDemzcTltOO
vLXEYkV+hFp+FvgD50U6Fz0yH//nvMnYNTCN4Vs3nTeZ+FKcaDjEuGmtnVjFikjMGGns7lAx+XQL
xvytjwS2iT6Y/P/xzKr+rZq/I1CU/qL0kS+B6kIRoX5FgKhWAnDfopa9fW6nzbznpdm/e/QZN3yc
BLPX2D6UXmUfsJ//u/f3XGngPiAaABBXfDZYu5/nvZbQHtqDoYlI29r/fXA+//dp4fSvgoyUQi/A
PPL3ARIHorUesAatq6o/uY1HH6wYlJcfmMlNN8djOkr/zW/t/JXC0PYMa1HRQ9hkQeoxWIx0/6hY
zrIw4mqv6fqwNSw/fVKKYliRpvjldb9pW3s/rCzetyrSJ95Td1sZQ3p14VUAUmJETpvxB7PZmniS
Ul6wRP92MxDG6CHw7dSB9kPaJGp4UfLNYDm5rkEWEp9kE1rYjUwY0XWd5k3vqv/ulTWr7X8e4K9b
Z9KnqeRYF5a7xcFIiuoaumN1dUXjXwRjc3qMNHfyllVx0YnjWCflFkvJGkyc7ZPr661YawffHHc8
MKXfe7VpfER1Kg8Ds/yl33BouFm70inGe5dsS7tvfsS8UExMcO2lLXglB+TkOcLAtWgTI93+F3vn
sVs5l2bZV2nUnD/oDg3QNSF5vXTlQ2ZyIEt76P3T17qqzMrMBhroAnrSQE8EhRRGIfEes7+913aH
OT6bU/Wi48V7nGXT3k/SDgUYn8diYqYvqzockEdPvsAD9/smzshh8cepU+vH5XlOTCh6k6auwOlq
O4354O+Hft8INj7yT/yOGKv8pjYsJuuDAWPsv974WacBmsGYfHSn2rQA2V5CKYt1QIT2q2BqrfIE
rvbv7/pwtSDjFeXp9z2O52FLmgoMCJL073RxbMWb5tTdbW3V1YNNG5IqZuj0OlDMhe6Ay7SJibp2
lHbhhWMxLS/zTGhpogQ50KrY308NOlGKdeKsVd1lwUn+/p5d3BTVWN4aZfxmVbK8bi+j96pq/cj3
Bbd3o1ge4E40gGCeoTLTVeFGLfQDatC7JHJLEtrctr/KMuF1bRYM8PVR3paNje9PU9nX2jy5mlo/
NB2IbIk4exK+FYqLSv+PN3O1fDqEkHe/H0qxfpd4a57oYqbdsUNajMkr8aIWPzyhATlgrFqt/iJa
HlyrAXijt8uwAUtIZbXfaMfY8n6w+xBZjR0tXP3YetJYNveFLzV+/L61wzQkkJnNU2y0xXdZGSeN
YoV/vKNVy9E5ZbZgxjpcNCVfYxKTMD8uM8pevdG74srucbdQf3sPkd67gidhHyxtwL2BFauh4N0v
ff0KxB5Utd93f9+4lw/+vqcTvTh2/L7fD7m/v4+xKTnVtT2ryWseXHk/u934+PtmFcnDoPzuzNxw
fGS1MMJ5upT5TkCY7HTMj+lSxrd9RwordUf9s/c2c2nbn4O1l27znjq592fSRH2stYtinizenw6i
zbZIGDzPl1+qNYNCzbjpWNbS5kLFN8qfeGrQdlFt8Tlc/2ai/m+TD67Tz7bqqp/+f17+5s+qXtqU
k/FvZv8fv/p/iI8AmeufwmPRe//+P75/kWXnd/X97/92P72XX+//zEb4/QP/yUaw9L+4FAO303ms
XLYuUmb/iUcwvb88AeqL0atgpgf765/wCH/pwvRJ3RP5dDhmXT7XVUOf/Pu/aeZfns2kl885F2gZ
6fz/Fh6Bsdm/5tyMyxeHec11fdfxLl/Kv0YwRR9boBjcB9CmQMBMn11cJmfX/8DXbYRTupYQPFcs
Nfm6G8U0RbCbrn1fPniDdZXRI43BFGJKUz1LGpzDVrfVBvP4dh5j3OqJjcXSa28TYk8MLSnNwI0P
XHMwrxhQ9fz92WunLZuxVXtvhmeTYwkMp4ba20L23dmkm8hPaHfTxk+860BeneGLiWuzK724Q0j0
zavSQoLWppONZz5k/qOH7GPFqy3DxMRVpY9XgoUgSvDFhww6oKIB+iZPvClNzY2S2UVkbw7cUeot
rx9ewH4SzNyft3lXPQm/f+hrfGctQkozPVaDM+2F130DEdW0GnXakri/GNYbNUvHDAcaNmWQ9XFH
mgdQvN42DikMear0bmPY7X2C0yexRpqbfe2jc8cHW2qAYpXvAyTtDw2OOm/sAyUKnclfxf2A43g0
pxPg6LjpoS+lxV0929BZpyrH+dYx4OrvAJcd6sX69ka4Ro6NIwaE0qZYteTIgc6IVNpkISOYB+py
mlNJJ57E6mgoK9m1pqUHPqQZ/KRMyZmI0XiHAMC5wfDrnZ0yUoNHtQDkCvXEf4UzPwVYkzHd6N2J
ipM3sHtEZUodnxGs8qDHPmmuVBkSR8hC+nIYL6H8UUk/3GLaeJ9awX3Dqg6E/U+u4rqFd9QLHUG2
Fh3HqxvnUM3ZoewViAbK5sKpVQDLlxztn1oGBMRkE39MREdPsYnz0+AxXAjBYZrLt1I5y3VRcAjT
dIoGHW+KdLvdTRwXH9j/k2jZwz8qblHN/hSJbLnL7/CgPhResxV0Cder/SQIvIYcautbqVKgp4Kz
/WxR0DK0EV3zGgVX1q8RDkOtmKJl1WU0zDz57uURSYgzZRXqW/Fc+jKAsXQAQnGtN/KuHUgmQrAs
SNsNBoXYDdNf/JUh8V8qTW1K9kp/26UWUQHf2qdj3O0Iqb7ACcEz1NGCm39DWF3DYniRajR3em2M
oKKdAWufO7IN5z+uFePQTlJ2i/XiVOCgaYMB56pkC+PHGOhiXsfiy8awn3hgxMuCZDv2WOTdP7aL
8PLLq9e9mxq50bWKaLQKomIQ3KX+5K3KieY8fjSxHEJk1enyk/sO4magI3uFXl5ThrVwTSHnODGy
ASuGqXBkJjaM7FNAQZvGxTPu0ls/JvlGFO++s+mT8Tzg62PGHNZQ/ncYBMg7+WV57FprW8TwaZVG
cEolNF5yqQ4b04ojPckrIqHrUczVG3R6pOkhJ7+Jo1VT2mEtxvnG8KnaK3TvuzG7I23d5sldq0fT
xfDojLU6zI16aMbvKrN+BhOfnss/EbSD/YJQ+Wcc8aJQjveh2vIBN1ga9W3/YxFohs6AMMjalYn8
RSSZSYDCSw5tJw5DETcPxigCUH9Ps5a9lTFZOQa/lDvVAZVUEV64B9m/1lYGbXZS14opaGjBzaZM
x7mGrN4LUMlUlHIKZ52zO+ySsP8JbykwzPFkM7jMiBl0VWR3NvDW6iVrIW9h+HhyR7EzLLljbj2E
rT3nket+NdWkXVGOFJDqczfpTOG1B9db5uB5y9Y99YykOXp6zwiEA2i5BaowpUuxmdxOPmIzFrUw
k+NzSmFXUOTYAuD6ZKFRYdUoNnmKnWFun6dk7W9q+31KUaB00x5C4YFoz1oazpnd62HrpuqouL78
IU/DoL74Q//JGwyOOrBztcWuy1CoBndb9XRf5+YBtFqkyuHecoxnJj1ZA5QB97AJyofhhjDgQtnk
MPzPImMxpJKa1npPfyqTs6pjHl8TffvNoMMwgGMcxEiEstF2o2dYSOpy46zzR2aJT1Shizel2rlz
ues0Scx2TSIC/F44m47crBazyYFGZbEa/aap/RCiZwc2uDnUJuajVLcvC+FDrxXGVsaE+bJaXDvJ
8mkvKpT2XMO5WB8WmphDJXJcxO4AfIsAu6vf6gkDRNCF20kxpOq+cBHOtwT3muuWUVDIkY+oFRLn
SSAoZalvPlOObm8x3qlDgTS7tw3+2r5qlqt2xcNj+GIkIVdt7JrlsLYE0MkVuP7FHD5JcVAJN93S
95gv5OKZduZ5n1DVHrROrwdmenYlaHlLIG+CZ2oA7PZ56BRdus+stjtQ5Ybd25uOVUX0pPJMrJPu
69C6xsWjStREiftEerjLWGJXMe40a8CO44yHxV4rXujtydUxBmDEeaatuwhKu2WpMvJIQ5g1Vv9U
2l2+BRHzPFTgKhikAA8UNLihDAhVapt0UmGnld9DgiVkBkwcFMK9m/L0wa6Eu7XnOzya/JO6XxCL
uim0rAsSv3zBX62xbvZltNK3EKzluEbu0O7tpThUHuBN06ke12K9X0fEfmyoGQ6zSFr4WFo+K7aw
+Yj/LqkKKwxoW90YuFbir28NAtyqvMIfF1fWQ4bzu27qc6rj8FBNoGTxEHOOStjk2Gf1lyVdvtO6
gDZDBa/HIAJFnedT3yR63IGTrOi7zj9IEDyaM9CLvvFokSfPM/XdF6c1kHBt6+DZKVtsii2FYqDK
88F5jgdEormdb5WYPlO0QRkX8GA0f6DoDHcwMRwcauxG3GnUJYqDHWCFS5qyrmYpi6jgoeemmKIV
1BTviRUlTlHa0HnfpGW2laQKUzxNs7ZVjb+Ehmc2B3Im9Ky1aL4JTzk1yYKemSDL5UbrPOtF+fKW
zI0Hiym7rjqJ4Oc2H8DPq9l2t9U63jdlP4RDy5U4UffAHvugAYQuOGlwCdduk2a5J4Sv4aFFlivV
8Nk4C+yMFTEB3mgTtEv2MVfVxzQeKIL7mjjVBT6BVt/j5IU9QkXC056spvrkhCvb4QRGYISJYv6Q
Kdr6sV1srP59GjXI74gAbEhwjMycfITM73B/EBC09vmi3vkqsMW15ROEfnlJGzUslVnuWIGpeRA9
cOfrurXnVP/hL86N6qyTn1evrl3CfSwfUo0SUTPFZ9CWz/BtyefZzqeptDSinrraugv57HHKvjWw
Lhyh2oOTXoxn1DhDXB8yrAExsz5FEqxqNr2hpbeFS/C7TPt7e32c20FudHuIcPu85tRc0bGpH/U8
qzddo2dBNqT3jNSx+JX662guxxF95MlYmHs4Q2WeZqs/GiSeR2v9nqz5eloe8I0Pblecl5ZzWDKC
G5jj9iIPTC/jED9VnGYdc7w3ucLj+GGXVzht4SkQdFbUaLbY1Bw/P/oVnRxZ4VyglSYNsGP+jrEK
fQKj8smtmS1N7hxhKPejfqppT0jKLZVLPxqlsfRS+jggVnY8SZkZ7R/bdIHKkcrusgdghcINYNpC
bC5L/dYjw4ajYOBcNKychrQb0fI9Skz+XaLargEDw7czzhROwowtpYC4ww4r5zS9gaxiYKCzqFO0
zTb03YIGnAVWlM54AiQYWmjV5KTtVtFynYcQUVrLNu7kT9bVB8I82gES458U8sPdfIErdIQOE4x0
DfDcTGKkdLNma5sTDZE1MDqlMw0bDCCqM6TGQy21k5xUz3SCh73R+u4Kb+QrUY1jhWM5rMvhK1tf
IXKVS/HWgrWSCeRPZoSAKAaapuFuEo2m06Sag9gi/KgPGHqGiVEtixv9p8m1YSqwuizlu6XF6wLW
wQn518g50nnH5HLoqfFdOf24xXStHOwbkHONcEEKMy0jvwD2sZePlnECPiOjCmcQTpPaPCUagj+U
4U3bTNeLbv0Yupfdg5ot9ngW/aCV9ndHgvMgeZJvcSZ/rlCgDrXNE50gVkRE3nGGs5tFpYaa11j2
AWLapQCgG499kRqhhmf32RGetck71e/gXUYarJvnajhyo2kokeiAYycWBFvLVwfN6LAbqzpBb5L3
NLq8ylTMEWtrAbWurK9SDgeGj5GmY6XryeOqurryDfzq6nac/HTT2e7nWHAcnvCYwVVeiOzmvOcn
fEtirWFhELNzoMfMkUx2KvPBaY0Ps6CPU0Cl3cfL/OyzkLn6HX5KdtzBy0GvmX8aOW4gDjpH7ghG
Wc6PLp8FTLdDCXJC6a19KJXathO7Xz945cYhCsRmdcWtdbmqZcqaq38CPjUtmi26jL2MlAH2mJJ5
mUEsloPXBnBDB3CYBV/zCVWycVNlcqNyhk2XgQZM6RbI89wyAAITIBRsvv6NncbE9c1BAr/wfEWB
uJWliHUllYyyn8lrQHuo9duRqT1M2Grao3jfWRLVzNNhMPHAPvPFQhQwNSuY8gmGqcYPrLiTBEzG
ydvji7hiSghOVeK1NsFrz6K8htm83OsN9xjaO7EY+jcP1JKoMJmzPwj0LmD9MJ3NPhqdkWlhX5xb
iZdJ1ED6154bFFmjkIdnswqaSlN35vxYn0nLUDqNDBxM1T3Te8qDZX/sGjO++L/2CRTljeIh2Mic
u64I59EF6V3Ka6mlNy1oD+lzx13W/Gka64RijdYKPPVDUxkFCc59S91QVwxgnbMsykfX49FV1JRQ
p1XSqQrGfTzNuiF5mQVQduHU6vAK0tV7XNnx0O8J7BmObOnIJCXUYUYtlLvhKsu1xuCqbbWomKNp
3o66e1pnYZ2ksb5D0f2enQS/2cUUC7/jyx86d2e2WL1Xp7xlhB5qDve9GAqAMM8uKwzwmua9S+eH
ixdg0pJlN5VsKr3Z3HR4XAPWEIrs85O50rFmy37EUYA5wWJjwaE4b4wmfrsYS9lZb6YxVAfycgP1
EvYarnO8rax3J41vPEOy8RoUOGpGfh6r4i3nWOZ2zRr1LA+GYKt2lzosfEE4YZpf6EOODN/+/P86
5f9JRcIF0fe/b0gIvlHi/0Wl5Lf/TaREieQl5XtojjowNvO/GK6XkgNbXD7lAdpxLdNGv/wbxNUw
/4KOBZbXhN4mWFL+IVI6fwHSM3xdF/hA8Z4I87+jUUJqRXD9JwaeizppC4u/UkekxEdj/i+YuIze
wrbS6NER8XISGfe2OcUOqFAvzpSkvWbsvdhwcuvMKcM8c/0OMuXtRzvzD5A3H9m1gZRgBLMCvcUk
W5U+SPXZfiI3HF8LuFp4ggR5wUFdz6Qhr+S8WdfYv/59001aYDkOio3U/esZi4jGO1Clp/gMT+k7
z/1qt67AwITLIKEjcUmWRlx50/hC65dxSdaIq9+P5xQKBb1n6xv2VdCZSrySKTQAnhkO4HQtj/ge
vEzedJ5W/Kvdmh390pBNMHLc2aC8UIZozk/UMsEozTCjJRUVLMSH3RB63HUqWvKlY7vSydC7p0ym
1MeCWQ1asNYnPS+I9PT+oUu4DbK0pid3jF8JpUJvUSb1LXpNlZeR77zLryap6P3UnWzHl86puKIu
lEGr4oSQUGZqsCW383q3upz2KWwtNgOrFs6F96UmU2Mp90jMjlPmAdogCaEk0tNpxqihH2HA3feI
r0GvBm5F4qq1wADYY37LuFhBdk38o+67z1WbJIc4nSkr1qR8JAK4rZ01i9AAO75lpKMkJyWvJR+q
5ENVZN9Y1RryQlFK3JZ7J5ox07/OYz4C69EJRQf6RdRo2z4DP1eLe06kTNya7IcS0n3lkXdUrK3R
AlKMIkYOGGII6rG7GS9eq3XJYATFX1Re/VQESJZSLJymP1OhZ5us4cxYlC25UEnefPBipp5z3pBI
RsABUxd4s+0f/P4CrgMn7qxeTGIWWcy01KkZquk4Onj+lUXbhmzY+5Z6ACSI18JcHlsFm2+uugKk
uTrYjfySdXFLYKqL/Bo/XSHafTUz566TdCe8u9S61IhrWoR/8oGao2bb4tZdEsxrWFmvseFfC6cJ
ldnv5gY1t0g8+2bM3e2g7x06ojcCKO62cnvz1I3FCauDtjdHgdb3dxSI5vuv5sKwkMpXHS+kTm3G
iUCKhAahboa4pEHJ9JaD739ynTe2phu/mMmUnfTLm2qd74mGDVtyedWxll0azaITgWDbwDxU/nHs
VBIqi79EqzIeFPWBZG10+PE5VbSkbReH2jjdvcyfGfBW4Mn65Djm1o+pF94xRQOFF7u3tDwD0E/E
T2UWofwyXsILtV2f0C5jZpGNeCLKHNP0BWmjbJ5S2gcj7kvNgUzQksX6Seg2UHkx6VE7k72EyH49
Y7xtMGUfyzjOrmDQkn22ajNqSk+d8GcBVFxJTUKymHZCOF9YxCmbFQ06EdJdoHbJSrxDmGTTAXX+
yefiha8adkk88ZHZfmSohgafi4sVh7GLUYhIx0MObkRu6rQrQ51a4aiE+QrZo7hb59LZdFAMgoT7
SW8QR24bbtoXJOk0jQoQDGIOFR1cV3GtXq2PQ03NiJ7F1402EG/kkB8xQslDj7pV4aKj0zVCCcNx
oEBx2+gS2MErIZLjAN3PGPR652AU08l9wWWLBWtORQFSB78HVFu01gC0E+zMgV4v/Lv1fEvskVyn
LIudNEtcO8a9JfhNs1u99ehJkTZgaMikF5r0KwStdhENM4Lsa8FSUCcjHnOFtoyLHNnT33qIS4AK
XbTQZEAC5fRK/1K5X7v0UHU1QkqJkFgQQg5cbjVYnmNqxc1ioxeF3OeG8zPbjM4dm39xrNwXkqWk
JJeEK7l5gdXwn7CYTlUDqqzmaGJLMz2JFSytOUZYrtJg61JqsmzQWFGRm1f8iLAwGs3BteVdMpXX
Roq6b3r1i/K0kWs5KtBk3I6VM8FI2cGgmHd53lghdR8Q+FT84TikQLh4OsftJVYI0XqdNrmlHka6
j4Lh2uKQBuRkfFgNny9HPxfcPEOKaf2N38ehTjQQP+zI9X70eZEkcTDiKA+hchJdM+gqHXLsnm4a
FRV5JCEoA1LzDZlLUlHpjEUAmAZiGhf9ZvTKrTta4Zjnb3Fr9WGyGsAKcBXBGEI369VHjqQOviiJ
qtKrQ7Mt9n1mLweHVTEN+Cp/sL6fap7RVE2XuBXQ2p6cVgLQl5uy9UAN66Uk2cWVW7f8oHq6Rear
pJR/7BaR2nPWhyrI2I4wC21/IUoXwonrYUf35h6tmTKcgO+1tvWGD4+bUqCJ9L6yKcR1nPh+yflL
HF8QJLv4/OqbKaFt3jDSewXpLcrd4ZS7kM645wYENcKy9OQmKWJMudU+thwz4FE7pOk0hQaiDA88
+pFRhmymDHsoVsZTCfaOJiFkSiewhplxjcLxgUaCBzO3trT5RI41V1GO44pv7m09QUrnCYHRZYBU
s8d7CwV0k8DEDAd70K/shoRcDel0mqr40Cltu0wN2KB85jaTNzdQTr8ql0meRcKptz9lz3UEZsSI
si6uXHIBl+8KPzXiJEBAdxNWQGyv+RX96Pd5whgow46yL8cmi8YaO1fvTI+2Z4yI/G6/AbFbPIsY
MmaXRVqivvQe/tNCL3fkZ7EfCPvSzmM2cNNEHFFVzNNIcGSXmU4fYVGqEnveLjFxxaa2Dr1uuDuD
fndkXvVndFPyeAqbIY4e2LLnWOOpX/2GO1G+5jQ+2hvVrt5d8kn/dLlV4EkCt/DK3Tox6upgJ8ZG
n+9XYJ/8zD6bEQo8XJqgGpvlpC4l7aAS5KXlyYCrMXjJcg+zl8PYp5rhuKHOf6YxJrFU1qTdSGdr
7jt5+oGaGtpTnPpcJ967gJSZ1QQSpAs1TjgjYu08oOnZpGD8yd6aNLAGLr1PzASyOy0bli2ZuKch
72+TXkF2yzx3y3zkqXb5yXJxetY7tgaAISRuAB3yIh0ofc2+LTO9bZXNGJo40U6x10Vt3n77dZxu
jZS+RH/0zpgsSK6vxd6Wa7ZhrUObN5B2/CL+JDLjhKtdFBi9U/KiiV6Q4b3h9COubKHfWp2f3dGi
Tr/96ozbxfN2We0Btx+B94Cbo/g9xV/mperFZbY/4YfdZJIQgzDLxz6HYdFn044sJwHf5WQbOgMA
dByAQeuHDzwWqDpjzVy8JuAPtvZEAzxj4ztbWt51VuJhT4ROJeD0oKQe70BtfFSgfndimgO7h9Pu
KqJV4yJgX1TmYXXzYzt78c7GCNXRIbSduXls0lideKL3iO9Qgr0GD6Zx1zbps50zGtfkW92x/1cJ
hCo8yuC0jP2c12/53EYXHC72d4ruJ525YWWdW5PzzJrrR7tPH+ZBYKGsYqCFpPfHZtIwIqAtm9bI
3WBMHpPeOzceXYe27uT0+2Ur0Huskmm7XpkmFIIa3QPaOvElqylxQAwfBsg84qT9xmXcQuFrfGdA
jwtSQEXXruWExsTJA0UrmuqYDM6KjYeLQrUO6T5HZunBwGZ80dVauBsIPmFljdfTzL3FiZenlMX3
blApkYX6lrXHvJFDf67iqdjUsmci1tjfySJ8LubkaGhwu5OtNxCoBILim3ZQZ/1jc4kSDzwAEaco
585qiBhrHntIP8TXCRzYFITb5XQREcZlHpVcK/pN1yoB5bDtLnhO6qiOCA7LtpZkK732D2Ns405n
Mm/I/s4b5FdGk5PExx0uy/CRXMRCMzkQtraO9DZUJ0VJBOpx81SkCIq5utK4Nm2s1sV556X3dg4S
AbdWu8ldqqJQSoPEwR3WkucMvJFPEtJiO6CTbtPO6lwu607qDWeKsvxch8kDjCh6MPN8e2GO2Bd/
GqfKiBf6dzfZtxMoIS4lVuijYZEuYA8u7PZDaX1x1BCQ82E5+qhEWA+YBQ0+8C4EsUCn0jdyWpry
ErXgSJmzDcH2A0Wpa2jhuRt65Z/m+dMbqGWa0ppLnBp2nAqeU0JzmmnAj265HJRa/9LBccJazH9Y
r++BVTph7jpuaIydG0op6o0iSeBOGFA6+n+6roAGtd4ufV5tJQmtTjeuGQeKSLEaDmPdPvjl+tQL
baHq/XZgqwUqnX1mVOzRkMVhoat0uJF5vDE1ikoHkl8beGJd6HpYEDEnEVUx6+ssHtonmZBrX8yy
ewPlRD6fwDL5e9Ieukb9B5dWQsmyv/KTJYrn4qfu4D9wBHDI47jOOft906/E/KTDscZaXgfPKs6/
b5YEvByj9Yr6L2M5JyWAGZtCisAGPqSZ+1aTVkCfVHaXK1jHo3nPDzqNasM1uMC4tOKqcjouGYhi
Z3omqrGr635TdfAWxl7VN7N4o0Ep23LDBaKBB5M2XnnbkkyhuzT/mTWYs/xJoBY1hmNrN7bGY5Z6
V0CdTvYgw6rK+8BIBDOmpj/HWWlECQ4t2PjVxAHSfXH0uWZ+GjNpsAnAr87Jkx2v56HfJpwRgC2u
u26kfYjHIBvTFw4Y10ORqK0zyccUElhgTjLfUOi1My8SXy3uUpNjTEta3heMufn/k1cGcm/0U1hP
ZRm2y7pEUzVzJJ7pVzOyiPnXwcCFY0DCGEo0+wWzimNqBwd8b9iJjCg41EeoxLI7FGaoezVaXcyB
NicUC36FGcu6A2JTAleB/NMofw/7RYTA8Ko95saXplhuqI7aEyeZCPq1T1PPsWnWmUkk9h8UH/Ne
L4dLbVp39PIhNC/2UXTxdFP3DKr7BpIza3XJ+vWs6ezu22Vphi3tZDUX3xHMAYg0tutTT0sIwX83
EDFEc14+zKYrjnDdiyXvnJTsUH1qwJsqj6g19ZRRRyN6qJZpS96G4a+gsr3PcJZPHY94BgCgj9PT
gNk/wA321uY3+TKRiFHYbmOOGp2GD82DpZGQrD4ZOdxsn5bphLYS7gYeeMzK514DjssgZxrNpXaV
5ZyHgcDG0ezHRVDHbBnMv7WdTvY5hGPwUYrKAD8+0G1W1Camtand5TGkR4f+zQPzia+lXNQWNEF8
WhzuIzWvxKCYvjoDXdSXXqTBz7fxoOwx9h8owTyPescBVlNOuHQ6Nch55Df5E+d4wM2X2Q4pIOfQ
j+6Z8np1kO1abLoCkB6TwbOXl35QDLj7XQtEwHiPw3i6m12ke6ziwCCbi59vgTEGeVs/nTEIHD2O
oapClUgSoKTZU9mwyU1xPgVqXTYC82ow9PnNUumvRV1RE83BY6N3XG2gAkGmJENq+Bi7GNT1TKHc
k9u5b8Tkln1acdyVy4NvdcfJfxcpv7WpWXC9uoiWsYPjkuE6K0xDRTget5rBz1fkbxkliNu8AqCV
xOxrrfkDFvRt9dizq48uvRwtjHaKso86G/m86bLkFvLJkM5VnlWPUE1fhUHwwm/vTQJKCVwjkJc5
A2nP3q/Lp9cz/83HAx2oFWYkdMB0GGk2EimDIpkBk4r9Ouykd3Xh6ebKbvZYUajOI2Q0jv4c5QOx
S1fk10sxOAfNNwSjD2z9oC7mK2Wvr+XM3NMmOcpw+1LNJEb3Ll/TW0cB18rWLTzOKlyZgwXpwlHB
8VtOaZ3Y0mTNCj03f2qLybfWcPrOVvS7Jh6DxRqOVAW4QbiY2f3EYJmDqdqkcj5anE4CeAmHJtef
eEI0850GOz1yrf6JCsgRU4NxHvM9kUM8Bisd6wtZEEMmVSj08mGREnkFjLKyH3zcZ5IpRFZVAHYY
GQ82rXRkmUQwIaut9tXQZndzRWc4D5Cs1B9eTd9iTi8GZdYBHl0xAJUbeOVY2Xi6fAnj2H9mjHpr
HD7SNuadqdFZID0YKev64wJmz2LvNvWW+8UetsUYPzcCOaYZBPzyAmRV9YOT7fIdaD/auXko8moz
zMutr0Ftsqz6VGHMARk+RNpUwGGZ51PKPa7xaNFhhBN56HzmqDZJ822R0I0s0unkxvRvOUFlHvAQ
VCUS6tisoB06mlCXzNpyaSBprHfXPbYg+uqJ2U37rPxcWvGHLWFndy6edYvQwuw8qHnWn+uJ+Q74
pZvY7tobqTXttrJz51y1d4iK0x7XC2al+E5fXOJc6bWBhsn4X2sONobxqE2NW9i0xZZOy5GviLAw
F+8Xmdj92aUyMFxqw3pyxEh42iYEAUHjDGTk2YayEjg6bR0OHMNtNUnGVIzoVFY8U25qMAceLSxz
EO9lPjCAM59wfTLLlxqsKnL++wKtWe/zZY958OjHrwOxU1xN9Wnxf/KEXTGr7Ksl/Sz0hlinNu7Q
Y9/XUk/3bivvIYMag5ke26Q4dz6tFxrtAqZxajMONX6LKVG3xnu/kVFjtdUuxSwwI+dSW8gJ56IN
Ea47kPZ7bIvpJ5fDXsdkONfGm0naIqI+7FGrUJfL7nm0hgNFmVxhPMQIMkonwXFW9sa90ZtvKfPS
wCTn4/qCK+R8NPWzkw6MMrE1AoUzg9ryHgaITEjhSygq9Jg5kVeT6zl7v6V9wzs0tijCcu3vVWbD
El0wrk4zc1Kf8llF+s/RGPbH5fVi4Uld4ju/6xghFyWHBsDNhblSlFEgCyTD3hgR3jty+i5RDUwI
M5MzyAs8aUwTuWtnnngYFpulS1vfVrxeJEpZjNh5xpOaAZ5M33E+Hjupzob9Ogy5ImDLn+sr876i
D7hIwgFPcoxeZQxlH2QtNCxXFcDrGrrfZ5Kf3M+/dHFfN43JJYPGCBDVKDdVQ+sL/0/XwA23+DDQ
6uwp761PeADAE9LzOhk/eAegKpsPCLKbmB9IZhp6xCb+Vjbmk9JnPSgFdsSF4URni8hayAfO2FsH
p4XLRLitojXOnJovz3jiXsxR13nP2mXXMbJNhfMgdY2lEGewO8DOzjWTHuF2+x/snUlv3Ui2rf/K
xZ2zwCAZbAZ3cjqeTr0ly54QlpVm33dB/vr7ka4HpJX50q/mrwoQ4CpbonjIiB17r/Utw+NYVTHQ
lmHvg5r5rHnWa0FOGdHtfuKYT9Y8vrlIZt3sDcguSY+5frElFvxz4r6a6YtVIx1C1/FIohADlqy8
mQzW1pQVEjpgjiUynt50zKmVzaRZvsN+uAioMtvEgnLFx3FtG2PfVvSQ9Gy4ddAUhB2UkcZAnqcH
9zPRmMtaDz5LMBFWb2PzjM5svAQGXe8yKfekVgUO1hWULO9u7L5ObnKEKvoc1EgRovQ44LZya3a6
LhguICkuYVew40wdb6SpPTXB9FXLm56nytxHYF7TuX8kpwXwL/3MraANa9K7FplLVW5nZBIT4wzU
z8f6VWPUwifvAJpqxzO+Esgzk2ETxZJf7KT8jF+eYqIJ7po6PLa0KzZuxtIwxUxqSQtO5/a90b37
IclPAuofdqpronkPU++qnSPR73SW8SlLjqR7E0FIxM/BU+qexAgyupziiAJgwMFG78+CyjgAp7FM
42vfT09DhocTlzJrpcZDlN4ZKZDngsHSVtnFm+uSkMNcA9V1SBKGUcZ8m+5hlCAXeu9J4OrsEvsy
W3RbiVs55THESE2q57iz9nqdI8jqEqKw0k6c63E8oWE+m0N4Ghu7QCgyQl3seWGtvOXYNfo5zaPU
QhCQsuhrdvmYZMbOqhuBDoSQAE0rGKLLp8Yqd0kTL+p+hux9H14apR8TnL25lGh0HXR2XlCU6NKR
9vX64xyJfR8VJIAtuz+GelRO+lPthu914hIb0cIbSftXLD5ouaRjbEOVxvjnER/2BL1JhqnwFZu9
U5jDTkQ9bk279ZFafrVdarykBEukZuQbvBBVGH0VIUk9WaRqhn/ZufTUURjfOmFiKtW6fF/b7ndj
5rGCO3piF9nNllpoSOmAyPvz2C+N9si+Atrzkb9wuk+sLc1BY9Mb2wyAAC0PBgaIA9+RFKD03fWV
hrBT2zlpJu6GwXimD9mNiIgTYEn3M0gtu51QMnR0B7yFH5XlmbaNbUFjT/Xaxkvyyxirkbg9gfpQ
B80cgNQzv3dF3p1sQdo1nyDnHxgnHASMoaAr7QQXA8PwJjXiH8YY6wcB/9htlLjpRfENn6KxHzho
7rM+OVkTO6ERoUiLRPBaFEGNGHlPwU3DJeECmlCMFMX51yYzSQEuisIfSZbH7GXgbE+yL5k3dgdZ
pfqG4JfuUuTM/aDjt/fCI+h9mKDSWNlk7jLRcJBhMID6Bs1N1+KOtXX6yL3J/GTMUTpW+ZhsMJ6P
vY3kvi6eo8pNrn2Y9pgAJbWqRSzhnFxNh0KrmhH3BBozOJLpOdQCn2W+0B34dgilKcdb8LO3sLrm
PcCPnoY78OWBEcNjEnJgN3VO+SFsy6QPH4mIO1ZRat13Gv01Bz/OrodjdnCKsuWgijJjDrCCt1K9
SRgjW6jwjMylxkusLZfcub7BkYUmRnjH7JwLsehx5jlClcQrbuooOTKnrPZyoCvWetWFbf4ihhm9
T4mQl/A6ns6ha456MlmHKHE2Q+v2n0d3giiqFqJZFD03Oh3OvMqCG2qDkHiN0Tn2tkpe5xayGoHb
j9PcVw9CY0FsLWvLtLi+CJtmXNYzFDezxN1Z47tAA31r5Ih7AFryjhq1urRdcMqGtrx2BZ1gaVAd
uhpXKbLX1siTQwuEY8+Q7T0yvJuhk7DR5zbxS6O+RwYpmY/ypcx1jtcJ4v2QsMg+GkIKEXr/RubK
s5NFmU+eCLBQtzrjaR92GQX1xkBITtqZXNB/A5FGbsnxFv2gazCGi6kNECyTxeFEHABNpMMlE+Oh
GjQ+soqUGw9WZaR5BGenJhESkMB7TLk4WZ4L/KuAkcaNpNEfuekE5yW+kI9I/IJiGMOO/9Wt0IQ6
gpBCLWA6GWjaTNIV2uhxViPHF21PEz6jd4G3fVL3ttWQum5MSMbD7JNCZblP4VZYHvKwKptuIfo3
O04UIKIBjuwAHuRwLN23Uc68L3kAc0nO+2qM3Y1VolGiqeQtGMfPfVW/TRmPJ96vALFGZ2yrkhNw
IxuLaWbK1jWauKdCl8Y5FU81qxa8NznNnjHRE0ZOPjZ19RIqQHtpNX4Dt2Y1WGKzZeV1KrTdlS1v
YhuYkdF/GjP1NA2krOgwyBXn7jigHyqdqd0mgllTZmiHGnQUMXg5Y1CCUkrikax54pGJceRwBmFm
RWdxoZjkDVGbOdIC1ucm7c6VQP1QOA4ldkczkIQ2H1/X1QToffYatK7KLuXe0Mm7b+eC4xICsRip
BTw86y6b4uRS285DbevjYZ7hVNlG9iTRY5zJB6r3hsWpRaZTe6wrnYk849MobuVOPE9alJzRvXun
DFdOFzBSSgt1ZkL7OQiigNbw9NbMbXMts0+LEYnZhtr3mhvAdx8uoje/QF2jdELGKOdaO+ClSHdF
pvZ6Ht4S6SQ3M0lBe1KzsRzHzF88k/Gk8yNujeVoHUeLD/rQePZ0TgrAFwbKxA5qSB1HyX6kBbQx
UewSe2OXZ5qrqPGCskDoCl9vp6WonwfWfdvOMzj3s2Bau7BbaS3stLYzkKvI5syRcNxzcnoLYwZ8
65cmzoyjwOkKQTjcmsRa8dKI6JKPGn0hgsi5v8GmtfNoS3eCXEpI0usXoxsYnCFyn0T7WhFMuOsk
05awyA+D0pOLteSpOTHO4M3657w/1kafnLtcMe1UwvI76hHE75a8iBGRRlIxfx4dZW5TvUAgY7Jt
oGnlW1qK2jlGiq+MzMeYIY9mr41bl5GWTdlfA/jueg0vIbpf3r77DqxchkHlUGXllzi4MTQAaqhT
68nIDpNIW9TRpQ6bR1fdDl2zPNe6gqgbWj7hH0iPly8lUs6fX5C7UgGcWn2YjoEpZnIZrwpL+Fkn
o+CcSYvuoT7Zl4L2u0/3lOOtTTPgrDH9OIMWRaMv3J5zYuAd0Zf4haS7ZMX2i9ZArZzs6zwuPw8p
IzYQRD6VWiQFSFlNeqOV6pOHuhJXu8er5ZGGxDkq2Klcv6+aiRKQQwiClvwaMY3Sm+m+seLDDGiu
6NAczKEGXjNqHiqaRVje2k+jhWZldu0Xxx5z6p2Ym18vaiaHYf5Ung2TbOYc1IjGSMWGx9pQjOsV
/rZSsc97NQ6H5m3uQrXBvfLINOYotOlJmOxCWjAtMA5Q92ooOO3Ej1Xj+jMSYZYy+5sOzAKYaOWa
iKTMl6y0n+tOO7CY/kFLBaYUsEI6ZH+AsgVGArAH7E6wDYTx7iLx3o7ZfA8O+F5IDtARWIGYicOU
l3f9olZWNlT1HLRoHJ0yB8QKCukvAfMEZtVw7MNJvyHn9Z3o3Pkk9fRZ9e5nj7m/q72NSEl5G6Vf
ly5WWcXIQzsLLf2W4ZNMFffTiZMfJlVvnnoPVI3PuirRuYUBEZD92qIJTqVTvQRxzVvAfGqT5/HG
8+Z7Is0AsVDdOVH/mBWRnywSccnkhBaU2ofG3sjKYx+azIRTKt8sCI7xKO6UN79S7eqt811Bito2
DPMXoUGzhaEItnS+N80U+Uz2nFfHKE8fTKqkjdnaL7oGnhcyH51U3oY5IaELmDVybBSxRXF0+vG1
E/bL6OlPhEAx+UL5H/0oi+rY8ObQgjsVPZoanMZd4X2D8zvhYnEvNV4z+dK69RnoG78BJeve8Di9
RM4ryaOIa014/paWvt3OVXVJU7RaNmHORsmmNJV3pseRPJnknrRydws6FXlHNiAlKckYO9bxvsg4
oRUySeg35btKoX0FPkBJnCHTAjyX9OYLQdM+c2xzU3em3I/9hLr6JnZHRNtP+mD9SNC1TxVvmYtu
Ax0P8d1Aa6Ah0POkBfQ1cEMqVS2w/GC6t4egx0YTfkoGdIlNGT3KOJf7Bv+iY5knk8kPt91JDh0f
jrBJd8buSo9Fhx1a03gpR9KSK179/6+h/X/R0DqE3P/fNbT7Ju6aP37x+i//4KeK1jL/JUzLJkkW
+bLnWib62p9Wf9P+F39yHJ2Yd4GrXWKx/z8iWvdfukBA69q6Zwt89ny79qfTH32tKT1p6/wFVzhg
AP4jEe2vNn+ku55twTsyBOduh4SmjxJaDPi6FmFJHSKk+2BnjeskKZIAifm1Y9KitvBky4nhZTG8
ZwVx3BPl4Xay4/owYp/X1AhQ2/WG7RQT+SOXCevs+RxxRoaFHuzMqX3OzJA3MlcVupjyHr/hb8KY
PwSmr7+GLUwa0aaJAtQwPoQxN3pIGIpdkZEXpNMduqJNbR+M2ShPFt0yjJlE3kRtMV4Mqfv498Xt
woeHzjxvBWXbrowRdI7esyXH8tTXoYvF3nFOXv0+ply6ZbPFeDiBt3zL2P/Tw3JfZlNYFv9V9Pl9
GWMa+Z//FgtK4ef/fHr/n//+efHcStMwUDGbBrLo//pz2rXXuQo1NY1rNeniFmGadUi85GsssDJZ
KRSTtGJ8pYGYdAQ2xiU/1B5jf8jtY6J7xeWfL8dcftyHywE/pFuubvNf/WPYOR0ne8ZvS8gjTcIt
jqXjOAQTrjHx3Um6kytqdTJV79ftvLFrx3nIEnkUuc2XuqUtoxHg4rRPEwUMJhftdpQDUgCUfFhY
LO/I3WUoNvW0HCgut5WKw6PSUVdqYY7nkJTgvryNJ05boVFcB1yKl86Wv3lgxBLT/PGX5M1Dw+5A
1HCsD899V4QtGqjEoj0615cxGBhPeSQqONqPWeeI068TM2++xFFpbgane6TrgXdUMYTWp2jXtERv
aCM0hzGt3/75ExC/RouvD4TreRZPg7RdDIdLPPqf4s+dpinCQdUSy3OW7HR68uutWh8ICHkcRVyU
lm10AhJ116P0+d0T+TePgKdzXEVbb3mWJ5xfL6Au9SgwrFFudGlfIzIjd2YF0IpUJjz2ytjiBCIT
qYU37A4D4u7lwx1yXCpmn21/czM+iPyXFcqTgs9KQv5elqtfr6Uk360bCStYAKvyApa62BcoZvvK
Lq6yBFgL4yHJidurPZrCAbY5PUnKw/rKw2jHPT1Fv7s/f31jHRZ114TLxpIDK+XXa6oafmGkbhAt
nDnzsfjsi0iQCaF9y/UWiQXe6osbB+SoWMRPaR2cjg4WUoy+vimEPPzmFq0/79en2REwIGwhXWlw
SR8eGBf9glEu8Q6hwxmKMfu+seqeOZ0ab5u7tkWybXGBiMAbeswNRymDLk1Wm9WB1znYwG0gCs3M
WVRc3kltoBSOadBudWP04yBwDlONIHQSBSIQVISL5DMtOWKTPs8BuoFE3qbbNJ3LE4qM8mQYS2aZ
jrpanVf0rJoakmrmEvMC/kgN9QW6iklelEPIokUSPaC9Ckt1qvndpH/WKZ4cBlakblkX0cJ5reGT
r49ePRMQ0GZpvJvBupeWa2N/agFylt/MWO27McZlleiXalnyRx2tdMdhj9MobjHP0bqDUSMh8Tja
r4voFDW3uvwxw8K8VLHtIZK/dczpeyEaeelJ1Etp/PsO9FsatczYMwIZiGvIT9MUf+bIG1OX02GI
suIR6RH2YwnbHXdHsUkT9zsGwNhfX1vIUMFxgGXikSwqUX5gnqSCbLoZ0WdVuQ/mGBhIRA82Ntl9
3dVsQy1Cp6SwLmmU10f0OF+d0jORYDNJoFG5K3L75TcP0t8910SJYANjH3S9dWv408ITz21JRCsq
9nUnGpv2qgXGsAsyu/R7chsj/F/7aMTRMul+iDDwvk2rJYnHfhjM6u43V/PXNdoRnsvarEMh8qT8
sAo5tTsgvaA1YSsUTOboPvIR/Eg44qFohe/hmVLzHd63suU2TxGZiW0RbPtP/cYirfxUEQqGCsB2
f/u+8Xp/eN0wmS7vvkETyXCXoupPt8kLEOFNGTJFcqVdwtI9VHl4/3RdHwH2e19FMD0Wnp0Tx0jv
eCrK0z/fmWV5+fjzWZ9dTzoeJeRaUPzp53eaPvwsGJKlrgpC40LGF/KIMHnCp5r6UiQCb28Dr3F5
Qv/5h/9NucK+wM6E60vouvHRdRXlYTzRNuUhETTKkTdiWbCDH9bkpZiRaUlqYUAAoVujp85pzdXO
i42tMRneysRIflOtoLP5682AbeDyvOoOn8eC0vrlwyihN0xk5/0sV2LTjv2y6WKfhOK3LsrUwYi8
ZjOaA1Nves13Zf422/lmfSsHq6u2ZEadAT2WJz1LbzWhNCLT2GTWgjgcW+goHmCH0utu21CeyKab
j9XyA0yl42UNNOu4fq9+KIKLME16zlblXdMykJfMCWCqlmyK8dJOrTQTewmMhX0/RahFJjS2VEjV
F8JDYt8Z05eYRa9AcXvvdXp+BhU3QZxG9EXZu3cj4lIGMPeHqKDjwOFg3E9UU9cY4XXuTuRnNMaX
Aeygo+tAKpeF2O6TH0DzOMkmbrazbFrsdovBKOzL6dwnVDalGZ5JTve7gRi3Fm8btJMYsm9sbxPt
4mKUflivOG0lEiKGhBoESuAbdfUlhIejF/png1LqIRjo07B9H4ba9FWv+h05ltFhLZ/nwKYR5hJz
q4fzi2o9tg/iLqDgnMjEGwk91/VrbE/bdTOnOdV4SX0MiRNpBgEug+TSBEq2XS8Cq0/UntGevCmC
szGUTQPeWtspgOYHJlyPZdmPAQve/sy+gnbePasYUYvo+BYE02/Wb8rYegQoNUoIN9qT0JnZxWja
krLrnkt+TJkHe2zU8MoISEZvT/rSyXgk5gx/jJNcy74Vt0GXvdArrWjAWbezyWqd5vNNaUE5Iz2L
cCE2nZ3AUry154EgsizpD5oq4HXBsd1VRvK1qTDXgsY4S7Zv7LYLv6Yvmr1FaB0bdVjvm6R9nkmd
uCmJ7Fjq8RKf5n7W/qiYyMAezYp9NgT6OWWSVMXCO1e9RlpHRaVmdP2L7jTlbV9QdtSGuP3NQvDX
KtGxdBhwgtYpNjlnWb//tAxlKhihCSMjJg5d38o+J5dI4z2S6NQGQQawaOxdYkfIxsll4GBAlZgm
kA6LQIrfrcmciD+uiVCXXVMYDgdZy/mwWXi90QfRHNlgY1DlFlFBhPqkEyXUxUSw5UyJ1/du2VPL
yiYCse8JQzbk79ajv7spLtg8zk6cK/5ymNORG/dJx4F6/bSQl7O/ezNlVrJLJMPDXNkYocJpOb49
rLdkLo2trXXmf37EWbZO6lM29OVo/6EorOdOEaYxk0i93PjKK7t97s344ZdNg6bAycRAsQmI5qV2
d+djCAJoMYGf54WH0kmosw6nvGKSh6bY/cfPjkvTQ3KLGGEv/Yxfnx2LmPixny1WkqX0LLI59tcP
KMSRAhOaNu+oVVRSDW+gUZ3XWgipxGkquZn/fC3Lk/HrbkpXRpeLodm1XNf88OSYUdIFU8GllJOi
i+/Fnh+O6D4b+sDQM9hF14/pn3+o+Ou2RTcIGZFuS8w07Ki/3gCnMzvTizpwU/VELIgnsxtK/OpL
YmFMsaT7qEvnPclBctie/t1Y0jUKm8mZWQe4mZ3tWKJc/801LTf91zvhcSPoLOmcbIBPfvhQcHMm
AAQ9uDXjV2Uy84wBRkwZu1SaDIjRPPNUxkbsh/DwEaGHfjW+B/1UHrCiVLuwhkrDMHm7Lqv/fGl/
05TwLGp5w3KWHs9fGjyq1r2GITrJnKptr4kqkN6chBA5zQFH7kanznDe9cZeV94NTahwOyyvukV3
u9PnemfGaOTCPHlzyLHclwETc6Gsa2ab8LssBEhOwTlojoE9JrUBWD97cjsvfsWxA9F5CcVOGP0X
YNGOkI9xHmeScEYY+//8e/5NccXv6fEfwWJm296HxyLiUeO46JosUtVnkTnvTg4DiiaFvOjEXG4q
IGKbFuceYmdGOXA7Xpp6INEjUDopoM5v3o2/ve9UVXQilzYhjcpfH1Oo3r01mCP3HVoucs6M3jir
STngKJzjQPMBzrwwsbnMYcS+VM0nHYD0toyJJRfRTI98gWunLs30pZYK1Qz0SET+OJdoJiR8nMBF
0Wx0l6lx7kBx0gDDD+fo2rEM09cs6986bcQutrwJfYDw2EMS/pul8q/1NJ1DuKkIEWi2mB8PGrbo
wGxqDvnis5QX23E+WUXjOzHuYQJrD+tZEK4upDJdfvrnD3xZhD+8chJOIzQE+r10gj983kCMmiAh
Z2jDxCv2veXhXI8R6890UiQmuh3biN2L39bxH3+0ScOUB8wzHYcIR1phv360CNQ5dUU2Izijo3Og
gi3WfgR9efwHXh1qx6XTo6ccbJzlKJHkWXnKavFQJRLz2lKLTNGANMeZvX2r19/cwQlg4szObw4c
xsctlSaUIWzL4vbYLJr2h2dQVEVPHgjKhq7WOU6bTusDDKGmH5X050mhx20F4sOJkm29rGnkHYmz
6BK0eAtrvx0JWWkydRfQfbgD2vlUOQzua9g0+wH/WbqjEfa78sgg7OLDh2sC5OUUr9us82x1H9tE
7aQRPNukK2cq3xMlmxJ2dmkCBuOFNWgHsyGqfAnDml7SXiuuJqxmNQLo1O1d3bBVG7MrthXpuAeh
T9qW/WHaMb7+hDKl2cxeAwK6lU+WaLCr2O7O0UuXqTSxM+mEYy43983Czg+wiluutq2C+Q7kWQo3
/T1QfN7A1/+oG/YSz8Q3mUzPkDjFxpXOJySARUZNPLnqRCKp9FulnoVGry9qoh/hqEKcCI8oafwo
Gb/Q3LmZtBBJNd4Hxm9Je5MDrGvb4dQywD41ZknCTvt56kzirnrHvtou4c12Qw9lTljLpnaQ237s
voSsGJZANwyssywr9zAA+AOPWH3TgeNd7dkan4ahgp2xaPKb0nps6ZEeZWcijO7uXLRPV0AGiwuN
ynjRyuH0jcmMKvdpWIV3iRWp71Vh7hrera1hO9Z9T3m8zRrnMXTImV37i9iv4tksbxd/fTiGHLNg
P6C3ai64P76XBA9tMUvDz1x6NVVa4OEya++kpy6gYqjAezygJhD158GrAOcvhWcpS76NEz797Aal
REeQwtIvzsD+D82ZXta33kiKYq/R2UX2oW7Wf+igf6X9pT9jyUHeucDPywV+Phv2XeTo72Vtumf8
MFAJm/xHlwzPsV1P4AcZ59A/SI9dHeD9HEb8OnXsZ4jmd+3CP8q1qzZp6TFaxgx5Op4LE2cNYbys
gD3OU3pa+tFwr5Lo1L00q+x1uczRKYt9XqLo1O2eIm35IynIHBbT8WcZ17ZL7nsO4LELqWw9AOTn
cBwYFSDV9eruOVxkP2U7G3Cy0NSGCiYxnrT+3I3dDe9xm1nD56xCZlZi+YRaEtyGlqHOw/y9Avhy
1Zj6Y4iqmOhH+hPxGER8egTKLSdJtThupGccTXRlD+sKtt5wG47CxsINsp+Swfe0AmbV0hqpCGaS
0+DhfmPPxSLabddzMyKPdm8XnDorx21PU4BUG+qWFnXXxp2BRiO7n50HVmn9qOjH7gm12GZjj8UT
Wf6Bwxb5aIHAU6TmQ51EdBGWL7UA10d8huZnS4nStL17KEWNKjbqogO8dKLP4hpWS5WHB/gy6T7X
jNuEZRqNtx5dVUjP0KT7TaHm7FOcm3vs52rXFih0IEAjhlfGm+7hbl8cKC8hk7qwUtt57MmdGrwL
+cAbS5ntg1vE+TUjdd7KuzuL3s1t3hRf1ijCDE6d59HgiPV7ZYbmTtkXEZsCOeQQ+0UzESw1m3dr
NRpPNXQTOmT4gYpxs/6NxHS/xKgpWbPoh006T9FC8Dd0unFMfPBREvt3ChELHsJUa24RyZT1wgs3
6mnby+w9nJdaLaTyQk1E/8woLrOHbokg1OXYbRYDThyttcj3Tmt039adB/rtkOGuvcbIraFeEoQU
EZw7egfTLl6Lkr21I9s4C4ocNoI6rq/57EwnWrlQv+DOSVfvCEYeoMg69s6xQkC1WfG9AA22n/W2
/Pnb2FpEYh3Bt2jmTULECOTxdVrB/vrU9BPsm2IUqCUl7i8tbY+lIW/KcIiOrQILqzuWz/bzJQ/Q
XOK3oUtced7B7vGqWvZ9ACc4jvXkkSSzF7JnWVxKMski+BLrWqCsbDvLEqegUV+1xCx8THI//y8v
ZLCZeDpCKF4GsGPJixM00EqaGM+PNpIwJog2b7Uygvoxpwd4d3hHLTSajn0euya+dSc/VFVxExLJ
MQqBNzSA9GFx3eTSBycVQ5SN7mynse5KLUZxWc4HSDzWLaKxAxsqgnJ14rCgbdM2cq7uZF3gAA73
mrzrM5fANJ38S2jn8x4xa36r8Oyvf4IP3t5HVtzvlIlymoTbpwRXZYovkdiF0VdGwLtku75dNTxP
zHkZCTyNBrpwa8BRW2GlPoQ2Bmf0h9omU9O8FyFmVrTUnKz/iJfItsZbFg0ZlycXFUcHaPxgxPV8
CMZmPlm1hXSrTDJ0uJh3457TQZ2m5b3FvFWLzdAfSklsDnJJ6IyqJTui/0rfBlN4FT+NscfakgBG
a4xg7+o1o3D491cyNzO8iZl3id0XjGQcoiRJjikV15wQd1glNq2q8Nz1am8oyzrQ9BK3oNbOySTc
+yrLS7mN8px8vwjTlRWM041ZvJIsEeMqY2kNR8Y0c83gmZjGy7rOLZOHUxlyUCij/gT1T+7UjDev
7bRdbA7pYhjSFuvWAYjGcahLeVwPt7VIryGGpN2kzZiozREX+1TNVzPQ7wW2FZ/84nvLw0U6ZC3S
p2TAEllZapNBZd6uxWodlzc6PElkfXxMZFHfNM3Q7ooyIya3mB/0OUZYZuD9Ul36RNydOIVg/Dcj
7xYmi/bJXLTGuG8H9AFvs/k8EEtnJlX/afYsY9uHHnFQTlVtQ3PGlB4Sm4H5eou+i/ORpO2sOmAs
HKCMQ+/IP9a1HxpluhXNLJ7I5aax+oUJXdX11nle9okyrqENiPTH+nK1wcKNokvGp8BVJeAfqH8t
tqFRn98ymQ17fM7uE4f5i9fq3/VWqz5pSWFcIyFzTNawUSgHmloszBw9OmvawPanyYsMEq7VjQCf
MtaJqVzTOWzvBBuw0vL92gFZBy7rdYwOhymV0wQNb1xgDygZ2vRU6uJz0HYMqZbW8zC4Z5lZeCGy
UuOtzd3DslpWcs9pQdKsVmIzhCZrfZsAI+wLeYjQCS6jUjFofMp1DlPEJoURAcoxrrBPOktDFNVb
hAhq3M7lu93ozgOaFoxDE5o6YaRASTzMh0hqN7ndosSf4ysjxfQoEpckgGViFi5+3bAScrNeJ3Ha
1VFWXeA3SX/f5WSzCayTm5qEqlvDbG7l/IjJO/85VTbAmXPwFngGW8z0tTMs4NfxuHbi12JiShVp
CC04hqUWYa9gsOfO4OIpdubEONmgj3nNSmRVCi3yz2egSl4UxNOfn2fUD9GFMvS2iQaFecsEqTLU
Pi1+tRnmTtyudRgtGcZHZBeYqLg3eBwqYCYoVRGDLnsaIPoRTPiMQ2VABg/ghI+nOHUzMauEyV4a
kr2AaJJQvjS32qQ9gUuzdxYP/g6OsXaWLcrZRRXf2t3oL6EeEEqtbyrrSTOc2luSYj95RQtpsohD
Bg0mSBAdsXyiabfIhA4lydcn9vIZP/qEf8v6dx99uZVBqk6JxaCFQHqA97aARuRqL06DYaes31GE
YtFQKt1XpsgQW8wvUxnVlxAXW4q2JYr5Bdeu/UDxv9Uq+WoJ1RAXXAyb2uPU1+OCOaWu9TVpncd2
hvQf2+rb+k9SQx6nFE4pKG6OlB5LNPmiiItk1B5NbcjPa9XFiXHedJUD57nP39DCM5WuQoEPkDTt
IZ05SnLgXL+jcLv8UjjhievvboIp1XBMlalPFDInowgVYZ7jbkEkQDG3fCxuAvMkOc0jZY8O/vMk
IsYcU9gWsNcRHmovnhFHt1ZkXhC29jexmSz5jDwQ4o6DSwrqpeUgQ0ibuzRd1nmCIj4RgmXmELoZ
ZcjjWXzrOcP2rymK7IR8RRdqkFukN+0I78lLyXM1HcI6mtoHgzuedSKqqBiCHWq0r3hu8rOThIzo
GIwlqps2Tg1fZka3S5npoUmUNST5Kfw81skT7Rd5QqPv/LvM0/pwPKaIKGfXua4CnKgXpACQ1qU/
46UlriNrzrOsB5/qpieUDRC/RwB1HQC8S6tm2etqQnxbvOAooG8Hq31F/6svR6THnPxlkk2S6jZH
dBro/a5gS7hdj95zoGClIWffNkJD82rBJi0G5xS6cI5kEFzXPYhDBbThLPdHFPYbYA3uSYti6NTL
lLaCh3LRouY4FcNr1bnuIQCQB/VVb/14xApglxWV97L0Dp2Kfaij0BMALyVlUB/aaZl7D7bc1WqI
mOJ3BwYk3SE3PpWKLhGy8mynOe1w73QUu1J95yUZDuvFa6OMTsyh1kclVdaZMzQKZmaKx/XHMUKl
szk1LeWLHLExFpdqwJOXtJBWkVuutWdVwqw3AzDlyqbbgezhTUk5fAor7yZUHqyoBNRqJAHH8ifV
hs5NXaMWXfIjoKLb0OCZykGxqbZKxfaFXJFzLXHGDjH0LhKYEYrg2VQsxtuAqn2/Xrob9QTYQnnf
5F0REMBKQpk0R+0lH/kVgOXu+hqif9rr95Tn2Xl0NEwrk4flg9Qr1OW3g0fGGzXAIGqw9LK5I3WS
vxeHpz4fhk/GCEWNuKlJ/+q1qj6sC+q6tVfUpNtuhqe/aNOWAJp4xjYr2od1yDqU/QMJivtwch1/
XRhCiSdNLtkH61m7pVd8E2feaT2QJ3b7OpLtWKYC1PGyjqx7UthQf+Vj1mC1h0nSaDy6TGQf17Yn
nZV/L0jtnN+N2vSdw1VBMcgj4nKa4tXxK07MdktfUst6KC9GBiedVhFlqz/0YNrWH8Xb1XJkJ0NA
DIl2KN2YxHGY3/CwrqQBe6S4BdExd6PvKSvfjswf2FHkth3gmNv79aRbDlxoZPZfWjy0NOcERu5l
Ehwbf/Q6BY3LkAyQPjY6O+dwofMmMMY0voAKeKW1GJ80BxhA1To38SzqjesxhXGATu+83D7HZWRC
3Q7dG1B8pVGEj6SvEFpkwLAKqTNn2zbvG9AklLH5iX6YuY3RNO+X9fCmrTOqhvlY2OSMVEygfzbL
pkWuGBs0D9NnbOjPk4MySZaRhlkxD79Kt/SOAQUxcLUMU04Na8mr6XqWQjsgBh0YfRrthcQBuU+E
pjZRMt0nNDX+l7IzW26cybbzq/gF0Afz4DjRFyQ4j6Ko8QYhlVSYh0zMeHp/ULVPx9/Rto8vSlGk
KJEiAeTOvdf6FtBAAEVVSjq7ZvbjIW643sPqZjIK2xm9SHJPRnmZTCT8Rad9THJMif1WoWa544fR
NRq7qNA+F1Ism4TY0xzh86Lv4sTPhazvQfWR2XRoPDSwR2QpDBWIJNpPA5bN2NEPRLGLdWaJW+m0
Ygs7oluLvgZ4USgbO2CLwXbCeSM6ARO2AXljQFgk9Kja5lq3dG0Vp0eARgLs3Kses2t2iRrZKuQy
+JjPOixeST+L7N9E5bQPYG02pqW/xB3p4NHkxFxcJSwIiYsXv8jyp9ShlGxyc83WVfypIUrF6I8J
6XcLUuDxLv6UevbAyFyYHxRgJBM5xrRv+/asDFj5aSLWd0oy1Wtw+ddN+BB7To6pyrFPqlpXW8/M
w4NDn2KvevThpbGv8tbym1HbYPI/cYynZ6SW2sl2kCahX7znZlTdE9xgRiaGmzlWxlXVhF/+0CkJ
7SkOpdOpdMDi8SlFqiGJ5pGQn2917Xx2DgORqIrp3ot7hC3l3JfuUiHh+1hzFleJsaLS11dRFOCq
deMTFji2YcndJolzCZwBGLquo2qALai5cb1UtRFoR3xRSClfELVAlJ/+kjrHCd3CCfjfPrclirGw
CHZWM9rQxYFyShPIjNaNG2Buy1bJf3FewetH2MX0f9XjxuC8iWl9xp7N7Dx1V5i22aXA0XJGPT5q
/adt8CqVZgAkoo7Zph37b4u/ko/FO6tT/kuPC3vO+R2WRE+wTBcOvqWijA5FpZDPK2prU6nT8xR3
8+kQPOX6ItclRo7MearYRM7WPvb9HmjFjNN+kUkupGa1BfW6TfAo1ZZmXidbupQDhnpviujB1sCt
tLuI2p8rNQvTIlHzlWnSAMmqCItkHrQrXQ+uiWSSbLHX2RCOi2rChjqQxDtddsYqSSS73dIu0NQZ
zAwjUpJsk94njZAW/D4QkbCVO1Eb0UHdufXc3RQzGVXm5RFl0mvJJ7Z0UuGuXUKRVkkpXl0s6bQi
4ruXEL+gD7D9Jj079eZSmKHcOXOQE/pVxjfBo1TqdGV6izoEyjZU5leiKvcxVPDde4W7J1nF3f/c
7HW3X5aKoyyHkeNxkvrBmHL1hi5mpbqdcfm5lbQ0K9NmG8d1cJJGdxjdkwXtBd9Qp/sGG1C2NN1r
H7Xs7HGu4vOvocyStbZscQdPuCqsxsYDkZe5zwjeXARzFnIChcLqwRGl9T1PgoA3+OAaWHKLgSW3
Efy4lX7q4Zsh6wfJKhnOW8WoKbFAZwyBTWAVfU/0W2bgiEtVMklgE+5zUed+J6udZuvP1GZfivo+
5Jlcmw09AwvCWSsVrl8NxWSMmWmtTsnarLHNOUH61Mdtu3SzzF3N9HwXA+WqoMm01CDQAGy6Ob0E
DWgx7mw9Qm6G/NapIcWTA3WhMKszWakzYbhIL+rsvAkKEHnE6tk5Zvug0W8QLctFDbF6m+BQhP9h
AsYzhwhQC+QKq2t8NTSuXt0AFoP/wWPEDkJ2A4TybKSxclBlcY+dAYSEnWXrZPzquyReGUiPRRrE
60aqX10SvlSm8WJwoYGvpbBgEo1mTOXSIA9rYbbDTMrYkYUBltYkiFrYRB6lnbrPdJC4hJuuURHL
nZmnWJoG1T1MkIY8ohlOMXXf4GHtFAwpqO8I/1LNFXs1dFRsGIA4Uyx/9BqU/9REJu1UXOgd1XIJ
iI2Go2nGJ5dgXrW3Fx6ar6WTCQrf6XEIwusU1NGaXuAmF/s2IBEO/fczQZUB+n6XyD8ugXDOtFVt
kn2tuK8xfyMZSi6lR+UwGEtJ3Y3HeyMUDOi5/th72i8iQex1b2T8Drf8BqlW+oj6CSRx9V1ueEDE
k+cE9oKf1eWzboZfQYLdINQYcqAzHDFUMXGOCuXcqBAZ5cSJrAna/ryiwzA0DaVUyUMt49Lb+NPw
YRHmTpAEs+JTGWm/3OgTSWl6HKeDHaXRlXGqs63ABUABoEcQqu1+b4+JPNhTjwdukhc3FG/QRZ2d
VZocSbiyqt69mCVds8mquq01ARLXOgzgpfLpBW1wErJ7Ue6mhFrQp1q/9Frmpak71H6e8VExvisv
HmiccKrVjTsKwM4FYyTvYxiRhZflt2X1yraN6XiTPcOWUJ4lTVq/bxvYpHS6VNY3eDsYb0egDMq0
GzOreQdkA+QxEvcsZwspElUuSGqmT1dxLFTFtOsLxN75MC7xua46O1J2o2edyypwDtT34sE2B3qu
EeS+ySvaVecpow/Izbi2IEcOatNfovlWHArjalKhHBqLkpC9bi/fer3dO9S9S7MIavbqLO+65fis
Uy3yXifw1Vxoa9fbRJ5WPQHEC/2+SZnrJV2zxB9N5FcretbcjpGeCH7XCgscXNjYi9onWtS7RkFJ
nFoElGSdbj5LlQSwwCZGacwEAfVCbjitjT2L7YODEXDbk2OCMFtE966uax8d0qm1vyuTTR/cK/uq
QYm8unovT33obn7uwntbrR3dxpznAeAbuOb7riJX+mjFB7Ks0e9flXzQrljyoOBMlb7W8hjSK5zj
ykbbbLRcg43M1I5wSO1HSHlKlinbpDbDhYlKcVESJsVVM28fc+gjSztwvS0s7tJXEBitMFK0oLWN
euOQ6RLrvsKO8WSWEUCFYXxPxizdVMFLHWgCQBq8u0YhundUn+1J/4DbqJ1IiWM+I+P6kOUAfZGI
lDujqgmjUht1W1bmE+t0t3dw5GaNPR2ntu5b/hI+Lnqfn6GwE9bqwM/zWt8OpfGSuvp0EGvXbHRI
Z3zJlCHaoTn0kfdJYDlOSxifqE+O09sbr+xeVbtnUpXmJNwy95r/nyD/xXIvq0WEtJOQcGyq5kyt
tCmTD7YAil+PnuI3IJu9TB8OPeLNMOs96sY09BvBcZT2NoeJvfNky/XfBotQpmF9Muan7jpo9TXN
J3ycUN8qsdMxkO7Mo9khc3aZxzHmykhKpAfnda77mF/iiWZibKjgbc30pML0WRlDrG9jiDCK6qcT
1Bdv0yn5k4KvpUjiByNvdd+zxa7p5U27RLp9iGJIIpQEKnu44mGU7ksnSQoMwuhVtH3hiwTzKDl/
wJL5g1ua2h51ZtlNiyRK746nKGQSvI9JENKagibS68kKqLIXqn6UkV82tenFTS20A+G0SvQmWpo5
ufcdDWVfnYwztKV2adqwL/op7Q/QvZVFP3A1GvMomseKMAWpoQt7rtJz/Wbn1ZtHu50eFKMbryaK
SjcudgJXKTAEYbIA/4HiotyB8h2rI2cP3UM7Mt+g92rrRkHsWSgushLoRLjHXApxPFEAqAY0OIPy
FYjpzUO8Z6MgWhXtLCJFqFrUEUATd8557aIZrUjnrzONd5gy4Z6px6OndtfEMNpt0BpHJycLAf9a
sFG79oPkmXFhTaxjdlJf2L+uhhH6Y2ijkRSW+0mj7cmE3LPp0pICCdEVw0ndVxmuP6pDdo0cc1gK
8uCsxHmOYXZ73Y1mZIB0ILj3Q6ysuhJbdGM2785gDwvVaL5IqjraSfNLzWx10TI2dJSWlNdafxlc
711tghu2MojPirqWDRREAm+c1iIhDVgm+Y4ZQ0vCz8qsQtWqpcwJ5bKqWSYUkuwYnDHLb9JkbSUt
fjE4M/N/wKMwhlcpdKnor26PEVbR492Ei8JU4HVLDaBry654IYxu19id39P0q+sXU/YfNY2UZemN
tzKR7PF0ojCgdicO+7YInGUYvjU4xHw3dZ/KOL4j4btlZfRQFulrXlmApw3rOzWyL4e62AZqqxSk
hBCs+4QT+gB4gfGaY9NOUf120BdxSl4VqXw07FyXNNxkb/ByopAOxOTNOahvtZ3SYzHTS4zmeYKC
fNCgB3JQln7TgKEvc+VT1RLdj23nmPTpO5mWGaIVxjC8b14Rvyl5+hJZ2c2jiEPIQWiUHXvEN2HD
2tRFCazZI2RH0Z29QpYxmwZqKOmSa9BU45c7+vEETjFLr2XgPeZOBz/I/hI55mDAxQcykdBJJgEW
QUSOlDRc/sLpQehjT1JPYMIonV0+E06SZeHAV+x6IoURMvQ39j3aNYJ7G2PvytkHAWYeGsqGwcn7
289DyDD9hZYTj/Z8V1C26Vl4wEbmH/+5C9E80UADcJPp5yliNTjmhmKefr7rlTkLraa9/3kGCzyV
X7aeuf5zu42apZPX1fXPb/dSYycyetD//PV48KmklbSH0cBTEqoY3mrXT2IQxMM4IEHC97zINJoH
bXvVaSMNQ/0lDHC5ljHAjeVCNFCwcyH+1XLe5QE4JLf6Cn2vIF4wJDjegwWmhZgAXUixquYdzKLY
jShXmv6VKE7wJdNGJIhuEBm8TXH4UPTe5KfgtUqbTz0I6K0RDfwiGuUoDDq4maajh49pZqVAwxkK
Aygqf6eKeMkjS/GVJs2X3ZRdHDLret1wt5VTk3saDu/EgysrLpBO76W+7tjpwT279CFHdyKC03Ou
zmAN50KHaSqoWjVdO5FjGgEFuQWJPizGblzjxZt4L57rs1BZvYfJ+TLzq62AggmdYFh2RvCcBCVa
RzM4oKvBQd4fAyelEuvQDlgRRxL9BGbDBqPEVqPrbnYlvahwayvDO8Z9kEWPxogiRcEY2GTgZ3vp
KGsU2MInA+bs1gfhDnLRVvt46l6Ek+r4bu2rxSB35nwqHPkVmE9nHZWoNu3I5hqTZBL4i/o7s8Nl
kEiUlwulRh0RRQLzVgldBS3nMYsbx2+yzzIiQC5M2Sk1kcdAHue8QuDMogYdxsgj37Qk+GCtp1up
orw2KBIXeqF/qzlqAIn8bSlbEn5T8manxMbJgr0K+QYufBseq2nEhGBo2970rn1c5lviFjYpHwQD
h+YtqjlHK7s9TWV4rU04IDJHdeNq+r7QSeAoXFCeFctxXXGtNRpaovkIjCfO9obrjQ/QM3aWYBQb
UtakTfsRsCGoahQs9AWZMGgEYk8xK21SUtX3+ioFMbIlvRLXiILHosyzeVljm9WVn4jhEt8anGRV
OQitRlfZVCJkrTUIgAhC5b3rws9EEcoqapLZE8R2XB2KBeRWuTA9djxpmN9YhFaK0rroiCAJSMMK
9iF81DTxHghHSrmI8WmjON+HZT6seinSFWQgFnb3MWtAqXUOxR/uGEhMVM8ja7PSATPlmIR/wWDP
atVNoU5oGbPhbttEoIvA6Kj4o5RBDUjOviY+EVtEZz0M5BaTjZIcmyNlL9CzDG5k6jZPc2q9Twuv
E/kvVemmVRhrG0l+bdV4/RJOm19LkjmrOFl2AQ0HbJD9Mgzchz5JozUNVkI7yb1Up7tCyzABEOJH
rdcsFLLG9ZyOftSOFbntUbiOwTMtyADtNEtfZbGy8Ypxb6gTUOGheZt4k0XKqpK2EUOngSOXNQPf
NqbHZNCh5Q60vLLBXOkRKUzkrHBGJeFl6gfx0EWkDnaSeHPRnHov19bMAdGt9HAzTW9a5XHj0nhi
fDfN6o3IoctmjOYOa86hUmGfdFVqAUx3ms+qJQTvdQpImw9b77fnHWsxkg+n83BT4ZtSASI4eTT2
hvDLnImr1o4uNeI/C8Coij5hhmI/K1j7+SwUkL+kyuuyPydKC7pLmDTuMjQRGYJfFXYTayaoFHTr
jE8UDHAoS5IkvZIC8OF6XFpwF+lgf1AaOGQwBaR1mASmB8bWNEjQzNUcX0icvQrBjBjzIDKC4gG9
N1tnciXZ4w5PnWy32Gp+6wYkzw42/FL2dCeQVWiun8v8LRXxs2Yo3zi1dIgdvCLx3SAiSB/MMAlu
KngojlH1ATzBh0Y8BhJV0MCBQ4px21sBjCu5rfDjs/ckrEIBiW2oTX4siHTUUgA0inSshZZPtLtD
5XOoD6PFqNbKm/6NiA81G/yJKtRVlD1z3lUPPPfdyepvrGnYoRMYvVUGwtGEr2uF3nkgJ2j/c6vj
OXcYdKljqRmDWIe0NoFQLIYNl1gEnfRMVrGSfidtd3bbptn1LYKeYLKhe5n5vSxLexESGbXpKRVH
K9/pZe/t9AwQtmxVSrasXDmSSQzdznDbztfHjFjzJI4fI/KYm0zdlZOlgbnSDYZb1s02ug8cqSaL
7fDQTK0Pu5SEacRrOlHAa5k+50hv2ZJpGpYv2lE1flo2WqxGWpABPmRqzhlGFykm8gUGwyELmYDI
EkHxoNe3IsPqlbAMjFnzFBto7fOgv+IXm1Yy3JDZ22L54l4v5fdaM7Q2j6a3wEUpK6qPnkKlGCqG
dJrGOa0EbwqyH20ePsNczSEAMznsucotVTt8MSKFNp6gf9g/SkYIQ+LREMD8tk6N8U6RvGpjFWtV
RTaW3enaVtFYYdCwVytQaIys82wgqGrKiG3x3ToKHt3QDh4bY142pmHEo9UEj+FI8NJsZPad+Say
u/SaqO5GpXu5INKw2AzzIVRACj0YLVzavNLt46h5L5oR1pCI+ALU40sESnjUJ1U+Ju1gbKOY9/Tn
m7pT148yC31GwPb15xFRPUcFdQUjxPnHQ4IvrqZLRuJ8a5q/2AEDSrxgyvbnviyGBM3jQ4iU/Laf
+xqrZ1fRpac/PzV49sa2UN3+3Pz5omtPoapmt388AO9W1LrzgNXO/dosykOo2h8NjZK7hzwCVQb4
JFDjzl0Jxas+yvzX/ADIM+Ku1Vq+DREQ/L8foBHS9M/f4OXeRzc/BcnJ+b99ChQ8pjpV/+4BzWT/
eQ0/L/Lf/Ia/PuCfLxJqfr9qhoTgM0lsQGQPLwD2BZurqD1m6JKQjury2a07d4fXQWNQwHf5bJAs
2Ga66qZKPnfVLGt1k2D9813XC3OfEznaFb1Fser2GaO+jIQfCbmvbc9mF4/EvRHHQRey/l1qxVpn
96w4jf5NaA6JHyjBgUyB8beZ0NFqWiRTStOFpigZsnn7pfXJk5XY4iM1LOZ5pd282sS3gySLtKfW
gkRFsHj0WCHP8WFKq1dhEoaAdKw5DxaHpt1hOjNUp8Ka2HVPTaSFh66lDZEpTvekoTolVwFy8893
PRTTJ5ZE7K3zg+nKVmfSeN88GXdPMpi6iyXVh59bqpMY1yGODyVpzxiE1WaXleZwBk4wnFOHwQ/a
CZyBpp3BSpjv/PlS4ZrN8/ZNY3PwzCUVtu2b5VTeLrfRYYtUijd7mIcafSmv9JjNK7P9r5/7+WOB
yLbQs8r5YfqLihLyTaUu3DVCAhzIvOrPD2vjJK9DSRHa5k7iE3A15wzc+Kv7VatqhB03Q751g4D2
gjcL5wr9Ke3Gg47SpK4GX5lI1VXqghC/Nn7Nsyl7JH1I+omDWmvehgREs1PVZaus4+I4Wn1+SL5r
XY0hwkXdvSjTtW4BhID+lgHWxoCQ86tDNL1ASbdFOY7sqVDKJpav26LinUPyhAKu4GwsX0LdoGqY
eYY2XlHNYXIFN8rYhLJ6m8Lgj8PzP34N/zP8Lq9/fCj13/+T279KsuMQGDf/cvPv95KFJf/P+Wf+
6zF//Ym/n+JfNL7K383/9VGb7/L8kX/X//qgv/xmnv0fr87/aD7+cmP1A2p6aL/lePuumXb9vAr+
jvmR/91v/o/v/w7uSbex4fyfeU/vH/ln/PGX0NT5B/6Rmmr8jUkDXBkP34dlklH6v3lPuvY37p2t
VNRX4EwMDDf/4D0p7t90HfsqoBMd9Iamaljv/gF8UjRgUDivbMwvKkYSLOT/P8QnxO5/tTuxB8H2
A31D9SzdwLn7r56ubHK8cdTIVGp6UHySSOHAKwQblxRCs6tCM48eJMKuHR0N5liWNMgttOUCSS4S
O+UIP7/0i1EjHcCkHzAbfEUOU9JOXkhD2jQVDBamfbSHu/63EoZ+YiHUJHWVTGf4mhvb1n5bqdPs
zRKoLWHvJ3vU6B2oTPc7ljI2JnQwiOZeTdRjx94T7+jETd91KRehgX67jetPostPzyGsYx8fBZxo
V96Zp6+b2mbtE/oHKgeVlqyu71yIGbDam2FFYu1DUV1cy7qYKAthtzJuqLRhXA1M0ZZtjbx/1LJ9
MgiUnIGDtI7GHi3JiO6RlfkCeN9GhUzyOGqJXBCP8Z1qbbBWzPobEd+SHryxUmroJnpGkqLbaHBg
HfaWkTkSJw0v8jyWxrQZyqpfG5AIgDxEh7SPrmCYYr+BSrgZuolTXyRfkYozBlP1dJa9+lSoobw5
OkrrhMEUW1gqbX42B8t8UTysgC6jiTNKlQhh8S2c0/fgFG3d0Om3blrRptN6AhVwa2Isp6lXftgq
+zgdFTvJGcN7FTIlmfRfVaq3ILHd8NxArXWKQNvDK57WQBV/hWPingAavqIq7diLs30UFn+wW9ya
CUjQmChnGM71U5S7ztbduJInLywVLdecXOpRavut89hogtwdSg1SPwYb8X8MXYRBno9tRlnkXu6w
STbX6JFnVIxCjVgW8hQagb5yrbKl+Us7VDI2YeobM1Ia2qMWpDtDAWsaB+7KQbSxp1bGYNE10SUH
DHLKPea400gflq2kfulrbUNYrnpxA+9X2NBsBVmrwQcg57CH4L0yUTWILikWxJd/QyHeFVrRfjA7
S/wMpMAxmGGA6AXkLmobEh1Fde2E3d81luyo+85GulqulXdzy51ZAtq91G7vkZcXh5ZsAeLrr5VH
z6M2c+1AgqYEr64jaC8OSqj0Zy+Rzwaz0Hvd2Kcpj+JLK6Li7lw0k1FZnEmAzk6non6qvb1VXKRe
0jRqqWUZX78loodRIbynNNHrI+6sL3zqkHQHzOjqMJjLdHLjhybuxYZprrIXmieOIQFcayls69b2
U7KsvDh+NVLi0PVn3CDWbAkhnagkVUQYao7dhnAU8WDMiXI0w5OHMez185An/s8t2n80H/J0n8eG
vIr5AT/3O5GyJUhOnv48wDOjD50w9P3PN5lZQD2URHl0DHIWhQwZhCKsv9AzhcIwhMz02NW8dsGJ
sOF3PZySXaJh8010EzUoY96F3hxjWD6M29s5xSt8tJtqLjq8nVNF355eO9sicPIlHKN8tgxq7O37
dBOzMfUzyeS/6YvNCLgU751ofXU06KSH587pkOLMeIEuw6bKbHU19oiqW8VetKSMxU79K5nRPoqj
jss8Ls0Fw5vGT9jzolW5i2D8QFAttnAqkYmzwyZTTW+Mgrxlr9zGU/KWIXDyg99Vn4dLE5ArvGGy
c3OtXLeu0TJKb30YFmcjArAa9nS2EqTnbjvKbV40+1GDN67azbT6LPAEMpmNtF0PPkQbEvK0qtbD
vKp+u0XE1qsjwxYt9mJMDpFKzyFrgGEC9uyAgxLSnKyCyaNJkX+kOv6QzKx3KXzwIoueUzpQxJda
33iiIU9E6rbXVZdzMBgWTEUvDMSuCvkgR1c0D/pQtQxyUUzo0QhbzU3XHK5A61razblFG3IYXxFp
PIclcp466xx/CFNkyEyfklp5y8f0mziemOKZ6FzLaq9ipLUKFJ6XqTFMxnzmB14M18BdFq1u4nAU
b9LMTdLYyJwtaBvrJnKa2G3R2RaMPyuLpQJ2qH3B6n1RtYCc0FJ5j+dWGum9z1NRGuQrkbA6jGLL
oPthTBqXHjuRmowinrlyrciGfEGyUwMsSCM/jr14lZlDthy0Gr1mVT0Sygx8sELUrANXlhr7U6gy
7Iox8vY91H1W2fCseFAKfU9DQq9AM9doIxVtf++U6NmIaIVMEbNup2w6+k0sjA7aDjthw2a72tZd
CjIGV8Q+6osh9LV4OISw9rMs6p8T7xJ2lVh7E7I6iNPjJrDAkCCTKE3JpCJ05yMdLLPrRdJnI/Mr
iQhJaC2uerYHKGMwx3DlmcGLFlpHSpV2GU4hPY+6phFD1xlA16aylHDvXQNGFRtRcSaVyYQl1IJV
LSFcYBlI7XUSGdHV63p31Qcrs8QzmpDahv0rsTelVesn5oDPucPeWxnETkk1uIdqsXONGOhX1mEd
14NdUcmjtMZ2U7fTanJa4KekWpc4FZU2p6MPmcrCVYjTv1s19tHsnWNvzgPczqXBux6a8gYNaV86
qN2auCPIHEDTPDOBwIPODiGB31kj1j6uVzg4UBt6KTK3HKVOgzF5GQHhXvXq21gq6i40UIKKuEkX
Vu2abCsohIR2z6dAruics86PrrYzMEw2lrUxEfntox5HkdoqygoynLMQyJ/gpVSwBOBYT553piGX
sAy3hPyktEpxoupP9lh+Iet8bKUzrMnL2bYeAFq1Q+tfuqxcZouGP8JGPyjJ1QGqu6rn2BsAhbkd
pqsBZNEiw4MG5cjKDq5pYXqTyXNa1aeWsQkTvSFZZ5PY26WqQwjXsaB25ZVWKyYfBevCg0UL+hU/
8kuuH4QgKl7BHGSFcEDtBi2BNwzJXpqetQ1sFf9hFuCU7x2fa6+2MPPyqXSc6iGq0PAE6idpPt0+
L8pTqKEcqM09Ooj4YIe7KeZgLrp2XGDqtTfEJs96fvNKTDZb4x7rTS8DoGvePiuwjbgDSTlFNT0T
jlydKJ/QgkU/fsiagCTe5ZADK3Y02q1e/GbULVfyTTp02hOLykbapDVl1mXIMcsSDdt0xrImeNsX
FqFwondW/chkiqb0jh78Z4VxmMYz8nH6Lfc0CKl8MCnyD5wQus3pjqQM71ttXLgcc3I1L6AoxHZu
1rLRBs/mHGqpcR1KPqyOCoBWH8JES5+YmRs2M4KhXY+0k7sAS240hca+KfBdN61eb1oZr2BHjUf2
XdWpp4fa5aAEVVFMmzzZ5SMBoJ5df6smO3jR7OJJVpuhFn7UVcUjcwTCYsskJDwOArOczHvZzcsw
yhmndpe5py4HWrc3ipLiHgl32ZI6g84QWbRVJyeyneorWRmsDLTTFxIR9wKlpHrLF1oblj4+2g4D
oT8EtbbQLC3Z8tRru9fGq+N2mLYb9HKTqZx6VLHVqIe3ny9loeTUAzTPSdOYID8//nxRdFTEUg7S
10KSaRm6RJd6/qK5MAwTvOEb1awfTIqzvYryD2ABl2JWxjja9pTsf/4nqPsvqeNMJ4fNhl04u6hB
IVpLF7uaeqow6CAipMLDBGLF3dpqCgHCup7WUdrVhAu6zbGQ5aUf7frBQXoxU8RoZQLZp5QHABay
Rmm1e8OI5lxse3QvwGm6C17wHJj0PoAA35lxcepqkmgmjVh6K+kQNJC9fDaa2j1lxeXnRl0o6QIU
6rhJjCQ+M9kgjYuWUEIRqJTmjVQnBHRsCTgSbnZFZrThLszQ3FJpMgMYyOgxlbBgB5N8Do2mPFMa
Xr2It9xAErmcEvLgYMeFzyFcxYwmiK+1TrSzGO4/FukMVsymvVvZePQN79w6k8NiDMNO10KckM9u
PhbnXoudc2wC3EoLriqa5AhIM/ofOpeuDUyS4RS2VMBslKJnJrPJsRAdYsv5piHZFxRw4daRohzJ
5iFrANi4pX/P2BPMFuNInrah7jgPVw4rBo2m/DDqRJAykrhXLhu78vdQek9t7WnR0qro4aIRf2CB
vmfSx6WT7TrBSIN2VrWlAOiIi3bcK1hw9onou92QNpfUm/PPl3Ho+00XYF1IKQUUutyqpFDTBg6u
OrbWtsVUwzJV9xiZDG7UksVzUNUO3zVokozPfjCIhpjr9yCL2nshlUvakQTsOAnOfzUnJKpiElzn
OUrhWAmWuC6MR9dtvIeAJ8E5cI6mhLfCNvsHCWjCy1jqIsNkVhlNn6rlFehn829t6oMHYTXDrDZH
GdTzIfd1uHJHz7gVFuW+E8tnItoiCKhW9NALohdNCyd8n9ZMLVvKYTxL0a3KC4NMedqq4dcQH+3e
UCCS5dssohJAfC9XKq7LWw7ctQuq8aSZYXmrPGEQfhIdf24VDAUcspR2cWrIn7d3GSmCfA6OEqR0
bVEtq5SLVBHHe8WO+oeIwMKlHUfRigkx5QBRAAndyv1oiy3nPbRGj8QO7IQHK06PhMw45BW9togD
aHVxnE1TUh4MdSvctF1EeZSSOatHGHnlqg4xQDtCtfdVOYcwWmgXLT09Eol9KyKxjHQt2vWJfmbw
2C6EFlhrj/AHPw4mBOkwK3AxbbS0CgBV0s4sKppmg+MeBf4v5qMEPLMlnKGdggS1kIgw1PQ2UXlr
ujfjEkUiYYtyWPbxzJ3UELU0754LeCgxnzL0SfthKtNFLpgIKzQ4/EjPDkWM7MMOrKe67N7zWjvE
3hBv+7j7wGJKtmtshghQ0X0PZtizxfp0eovrn9b+omlzcKC9LMgFWrWRluzz0JpjXKfXULT1hljE
pQRPKEN6q7W0B3woi6yzlMUUdU95bvt4Jl6lhJEns98RiIRjBySaiWA4+rbVpAjJ6uc7nw1BEEXy
YfaM3wkF6wTCluFieqFYGqFH34e+ol95vUaMacgIFyY2a7CzHFU9PVT1zuJCHHXj46Q36oorcuhT
kW2xJPcrIZnykUDAgm6sB9q1r8ll6FERBlPxoaYMyp2AOlDDcqZ3/4uwM1uOFOmy7hNhxujAbQAx
aZ6VusFSUop5cGdyePpekd2f1W9lv3XfyCSVUqUgwP34OXuvveFggem541m/KTR9zjBPl9jUuCgE
lvCJir/SF1mZ5EQ+4gRjh1f71E/0SMSECmsqK6u+CzdxJzSwt9nJqD+Jv3GdpbiIdtBGrsI7Kkmy
gyC1p6bB7jb5s2ORJqPJyvO8jXOM1X95uT5ikC4jE/J+2vgn4V3C5Esf6V7ekX04opkq6RPJoY+U
JcmOJaTBrKGyYMGuI6jpvA26iho7QF86EWfSo7uhyNCHLcgprTkTZzP/pizKKhn8+VaTOjQvA1fQ
GX7N4/bThPqRaNQ23aLJtawI999jeCGbT6kdRLSTj7JBqDk0U36/IWC+a9MXr67eq3r0d+u0Fklm
kS0Tmups+8Gv0J3cU8ZWSSK8+xqoHmwFK5rriI/UxfFrYnsw1fbGeiBPBH/i5KpCSjJOQS61AmJV
cA7XFcExRApaUF640SqJplq6+b09ZonJ6C4C5oFVfWEGOJLZuqXzi5eh2509zLuB+R2mVnVIHX+v
5+4JPSku35wPXGEmpkR0DL1x3HLtHNAJvhOVSzmQk4jSdBbhuJd3iQr3mME9FMuLqDLzhCwNHHXR
HAtKNzJnV5wnbOIuGZ2G78ndbAnjxPn9Bqrld9URBeFscwoVodpjNP3VAY7dT85h7WvrHDqYPOrx
g7zf6swY+wZRozHYnw4lo0lBt5O5+V5P2Z3uTET7wXSpMfWJLGBKVOA1T5lGPXgR9ZjlK3ZxiK8U
1jxtR0MgllZEbltA1c7//aH29c6nlUX12d7QnO0wa9tgAir6DLiyyFDGwQ0UCNVfDgu0W6sSxy8v
gGNS4uCzXbuAP5w0l0iMkvt/tJN1cz9ntbwpcp9RsS7kjJZ95A8EqoaI0/YNC9cqSi8ywvpXT7VF
McmRc2TZwbH1m/q82voT5c6A0098jVol9MbUre0V30RP7CXTnT1Dt+cukMW+l0ikhHltLvJh8pz1
lLdgj7fikjbbAIu2kXC0zOqX8UeOigc0b27d5o3T+JHpqohk5WB7KOtnSMobE8O4T8WZVHSOry5R
xnaaUpZnpnOfyfGzLbxbyI5/QAT/1gP6tNUkUZhs2manTPplTpGbLOHN+wV0FOuK2j93q2cUq9ok
FKypjGsHYPqhZEu9iIFUNcedb7zYfvg5GzVcbofIVsNrHkRlo81z8YVIgO9l1zA8BnqBhzWShbhE
y4nHYWJ2nFngERe1voylDhILzSWQw8++KE552bBO5ssLIjp5yLagTVabRilt0BfT+dWW7g9v9uPK
9JuNzOCeRDbTiooQE1Pf5E1769CEDjPYnZk2+UNz3Z5Fuxyc0qQOM8LYDRpmsT2sl8wY6XFS8/V1
fp6cqThPLWO2qeCxZo65pWV+qNrrkOk1GxfUmfSC+VkHh/awtpARlEQVXiZCe0vTENhGtRek0cWQ
KUmtMnA/2y2RcP1S7QwLIDTE7RtzHTeg4StxrvD2DvVanS0E4mVLq7+rF+fEjoibxnwUNdVDMUy0
HMbwd9Gj6eBYErk45uK1IoKtQpXjyHOweagtfCWTpXBv6w4RztRD8vVGTtkOxIxaokFtpf4cKoth
GmP9Qwb3xh7UcSgw9azhq/epiqCPlZvmSaauMTGBvPHoyVQBLl7LpR9skvfGEPKhaKs/wrfWG/Ej
SRP0e44BWbNdOElkmwOKucLDcTPRbY8azP5RsCz71BMf63ypBZg9+HUv7haSTI0+dBJP4qqZ3Qwa
dykcJN2oHDMGi40wfpyB3bndM6WvGZLUpBAD1N1ZTkeKUuq8GXa8qklSTdt3swHPGqW4U1V3enSJ
EtU5VqaN0FKOG31sKc7BzPbAKfUl5jmBBUgvF3Pdh2CaeKadaJyRiPsGU0qjb/ajJqK3S80YqYhg
VO23FCcvIY090FwAn2bWTbash9SnsUVdvwTqoera3/D7vyQ9lwR6WtDA6Uk983mDJbznPr1JzcA5
LjyrIIjD6Ywn/KQ8hMh/718ABR8DqP2pc37lGmbF0pfdwTJD5tdDHUnDKONAO9/Fiiqtr2F7ubxD
/lU2MSWZc/HVjQ55QEQkl6C8dtbW5adOlpwA7YPhTLB5p/qtakHRqd55aMX2UVpX9poCns6/1sr/
XbaDeWNk+hdjOaSWgaJDCDF38HlW/R32PdBDOScia8mPXQvAoitYQiyTWGpcjXFu0lsMKBkpHZ2S
g3Y4A7jhoDdh9WORNTgKl+FHP633I7qPfVvQtqvD19Sj6QUdhNzWxFlC8YCp2pnby0NgWpAKsYJt
GFSiEjtH1Duchle6O9bgPLhj3SRjgEKZe+naFThoCR0S2koQxTw6hUl2UOjcDrUBK7GYT36H9aAo
PKZCwXum5obtb9rN2kboZnscpPvP1vFhVXidk1S9+dDImaORjSmc6O4pTcO48Z4E4qX7dnV/2eWS
RdDpXgBSwdyRhXnwgYBUEKFodroMi7ycRmwfb1bmJAz0iEYtgLJ6DQ3ISanbUxEScM7yeEyZWNvd
UJ1dz43LrVNX6UhaaiU+axcwOi6yiHxol/v4rZyEi60HdEhfFc/9hliwM8IPvck3QCZuNJn6DSqO
RIGNPqoxXnVavM0DokZznPOkoypuljyLIMzdjq7LKijIKFgEIhWSJ/ftyr7Tq5MJRPZobfYTuOCr
YnPnB3vYk0v2bMomPPYg9QlU3Jx9i/kB7MFVO3CEM333YbBLBLtifRoWq74HmeaXNfaDOYemntcr
kiYWobHseVPTBiSeOOHBJFDMsz5ziwoigzZaKvtUD5e8WHvV6K7no+01zP451GwjHeqQE6wZDi/I
o+7mfvl08T/tppHzW4fFj7EYOg8svyYpZC5Crkm80fl/trKmuMVTdkPnhQb+llPr+em+9jtzR9dX
7IfRjdsyfGlw/6XgWe/6ZTp7DoDfwfJLfLybB3YZI6UNhcc3pX0Ki9aNpf3QD01HNecyn5ywAOSd
BAEjhncVaO9mk9bJH6b9YAYbCjDGdkxn9rWmk6mHpzndXuusEgwCmoFGkHxGwHzH9lKCfp85+4Ed
yeukbXiXGCkiUeoc1PAAwI8D4cDjOPs0NclXrRa824V/LWG/PbgMN6JJTUkI4+vAGKrYccO38ehJ
Ln9hktRS3XKwxoPGdxJI3bTzKuPKFds7GweAQ6J+L/nawu5fwUKdvYo12pUVGjKC2Wy/f8vbrU7W
GWdy1kh6LAZO/8B/DkpiDs0ifNKei+5pW9AD9T+pWzPPdVqiC5FixlR4d6wDfZbJS1KtfUIJGxVo
O6K1XdShyPE9piNzk7mh8R0uG+cn78kKFvE66+EjnQfyddvurfWax3X5RSsr33tc1j1oV3tPCOA1
2jBC4JezHFviibjgPHYY80hnXDVH1HZrY9MYHjkCdLjv3e4hRUnYFvS7W8leYQLc6ta2eNCbQfgx
GxiybxMY+1PdpK/WNGKNzEVk9Qurd81i703GnciBeqaVMHY5BUmSMYKZlffKNtiSCu+ci9At92GG
97bT/Y89hv4hmMz7kpYs3aHRikvZwJbvjKusJzOQw/1hG0B6zU17ZzbOsdnmyGklmYhbflQVrm5p
OYJm1YXZJ75Dq2KZOHrcyreyW0XkdmsK/qt8CcjgyAwb3fzISV3lxg0uffsmc8e7oXTrq3lVz1Vv
qYNwWVF5q/GQSI3klBA8LyCZBcoXCdr1y6Y4qhs5ybk0rrzEGiuGNcp9aNKj6MJHxc1EY1D+1O47
lFiYItX9spl3XgMddCZNmMQR6ZnbHjxGZxoI/1X1pZAFA5hQ8bYAh9r+LADCJDrlOEdTi/myoDoK
ynnnef3Z3ryforJvavDL1AR2GKNFOgLiF/dyWM/8zc64+ns2ss8gJIYTyh3jv8Uak7ozyCjhas3G
cCUUde2Cm5DUQFUfsNAyWcM+Uo/PeQeEJt1gQ9izjst1QiDVvBtD/qezHM5cUJBl3r154pHx/R5V
oR+NLmRU4NMoXwV699L/xVyP0JMSKbzrGBf9pfwjL6JwHNU48imPDZoJmIz+kCbvJavBDBtXVLCb
A5yddEKWq24yZt7mQyh0sN8y5pbTKxr2vbOByuiy4TXs6BAx622uLimwqz+9kyL4XHT1HM8dN542
R0SYn2bdYQfyYbtdehKbALOTBfMj6ZqMnuGuUsScB7+HNYAu4WjRQnUH4d7bE0k7hC8c0gXHLVJ+
M/E7UBIFZteClmXT8mzSJiQbXENbNNqz7/6e8vVI3gdt4YHXUjredxiUJ2daNHPj7YpNX+Bzryx8
mkS7DpsTItRuLbxi/v2Ky8cw5S2nZ0ZyEz4oi79j19v999qa7Jf9x6hs9gC31HEAMrUhNjieZ0Us
tDzJwX42ra5KbJhORxIBs8PSEikImFfccR/syeL6yf2OlzvDse4V1rvMLKeHqn+BDBc0wSmdBTqF
bv3Nq+L7PHRp3DXIJ1u5HhyLSB1EHqjYf0ajZeLvRKazuUQ80IUvy/o+6MP2OEhTHzDyP6BlDKHA
GSz14Wqc+9W4slP68PAkrci6xI1skNfWNrxWQ2HFHWae0SSHcXHAXGVafwFw0LEj3PLAb1qx7ORE
WBHA7sxvmSQEY6ttuS9cFtBxu/Y8P3LUBNrZLFaaEeoXcb9UMtUcyTrIj6UUaNv8O0bJ9slerVsL
pumptb3fGhVllxPkMawedKzUfjas8m7T14YESVnapL60LTZ8wz0FBS0uYl07YZwhGw9RiDB6Q4yf
F4h5V5REu4F88opQ+LEem5t2K57R/KVnqmIUy80mrtOw4XfK+3l1xketenKO8gbyZSPDWEIS2Dth
YR+0u+VUjSVZDyYYPeoxXLfb72FAOT2Z61PZoAltLyY6N3DNZGqRXzUVPL0sIARyuWgelOcwunXx
BFZ0lSqEvyJMd7JtEVva1x2dpN14Nc7uLTHb+XHDQV40XIkgnNyoo427y0P8vK1Txx5ehN1AE4S2
o1+xuCBBhLlVA8jIQgTbqtzbJh62weseN5sqb6qZz7NJ6rVTB8/TPKMAP9E5WI/bPFcxvc5ktJXa
+7JYqZdSooj89Gx09lcwtR0y672D+u5hXIhlgjhX1fxCc7P1sV3nGP4JsInSb6NKDt/aqR/oM1RH
e7MBymTbjh4tXZpa/dZM8pBQmbe9tP94GKmVCQhtBhoaQcWYd0bTUx4s5RFG13x0AH1xHEX/WtbW
0yq5Fs38zE+3ibeUPKUurebAr0L8k/WJ0PPXzWzuFTSRmNTgYzhaB1Ll1W4oCRLf3PZo1u6VU6x3
bsF4rKmf1hEwo49H3ZVY87GoSH/h3oRz3Hece6dwjXLyxwnD6TFXSYwmtHeRZ73YffvodsGQqKFt
EoIVYgYVrykymkgDS5g6qLcX/bw12B9La+5hh5AehC03scvwuNbitqnIplW2YcWuD0PZ95k6Qx3g
DfNid1zf2Wl2gSdv07ztHox1ubZHqtFtZT5QYhBgwCiujNyxYtTuIQO/oTkEwUzrOK+eEKQQZRxK
xETNes43Rz/Bz97NA/l7QVfcr62kH42+IZNp9TX4IceZDLwtAl0bKKWwdjy1G0b5AVR1t+5dH3cQ
AypglPClRzvkl6vpftvqV2tRFtIUAA8YfFn9ZICsNisYhnVjXBC7l5QgBNhTlPpc1uqG8IPulbgs
ARLBEYcUxiwRNM1vWvdoTcrHvx/aLN/7wgdd4vRl1ARZfl50j70lhyiTuqN//fezvx8yWVuJXzJq
/dd/+NeXf3/Ydb4cmCRX//zzv5/960d7AjOigosU/+s//OuH0USNZ7UN5NX850/KvP989s/3/v6r
WXJYpau2gmX9z4/881f88710rsYD2Ojf/3zrnx8D1f//vvSqUOdW0Bn6//3sP98zjBSYAUrk6J/v
/fM7//W9a70urIj/69/YhRxMkRSk/8f1UYi9CR2pLsTv/3nf/rk+/3yvtYeHEMtGO47eNZZy7xrV
eUNU0uXrNR2dUwog6e9X0M6867+f2ZrB6R6qGDEi1mLGKNIEPjqiyf3AyV9GUSjMu1Z2/PvlyknK
dhGqGJNELjN3YYwZtLlGhJVU2Kt+0uIRbC39eLN9t5kqH31MO/t5efEHTNmTtTSHnCiKK6eft/OC
JMbdoBEJcD/vhqn2ytuqT9Vh7Cw7oAZ5UDu3Y9p3UbUipMqk8eLDL91hQmhuvdJun8oU4adn8xTi
XT356zZc0TkJdim9NURT4jXnDBX3K+3SSi09x/KS4Wk3XLn6SYRF9k1qRUyu0fXi29Vd59LJo/N3
1Gtz6m31AYaGF1PFQQpqrrA+DZriV34GHhiFoYzSHsOr6eDXtskCB7BOP4ie0NGd2etZ1i6dnXp6
pWuLvlPuwnIkJkUQYoRtDgF7gbAfWANdy8uuKEe8PuM3tY9zKiU1AdKbSPdIL3RuvOei+9oss0wU
UaDUuATAOPQW4dq1J+YzaFDxL8xNQWQeQ5TdClHbXuZPQ6qrusQYZdggUxAjX4pg8sXjcIKDZHoY
iij+EnSf6ZkxASipwqbjpsBO+UtJhXJyne3PONsgN0zzveAIqHmolSgGzojTntNX1C0TWYnjlINP
hfxVM08qHTtBpYQO59m6CDJyRAkb7Q3apejyvsqOe6R0TWevJisxNXuwj7fzKCnUE4m4gD2domRe
xJV2Bb+O0Q9SNAxX6ZLFQ0mLe1iGd0dgT60usJV1HcxYgYCK7KneEubeSbiE733KOpwNNXoJ4qPr
z8KB+JmRe3RU+dkzipPt+KeCmUGQNuVuput6pixLHTRB2r0y6Dwd89E9Grb1gerDvAo6Ars8ejD5
Rtb6ZDzIUjPyEUQest/uKyY14HTe1mbsbnwDgWUBUj6eRnW/+ihBphX7k5pAea8mZmGREVoO4YHg
cmordjo2GVzC2bK30u29qAFI9aM6GG79PCML4qB4RA9e7xAB/Vn7i36jQNaW98YQ52EACAecSCKy
cbkKlztM1O3ZsezntuHMOg8j7Qnc5HWDWsgFglRn1pFafBe285hI6dfgZNFAVoX347uYSdEoZbu2
M2sQUGTGrwa+ZuBAkwLZ0/btV0/S/Ck3s8et5/V0mDuqzXbvqCDISAd/29FI4WWlhuUmQ9FYsXDt
A1po4OW6o25lJpsUlvMgKyIeaJohGJx/xmHVOM3hvtrSqnah2ddn2+CRafNYlzXpB20BSLVuELYY
z4RBjjD/7HpfmJzSsrZ9tnoLORfxKIStcYxQm0xQ2JRQxumDAd8P9+vAE5B1wU4NzXjfT8Yt93a7
r3N5HBd4Z77TveGcSqMghCDl4WpSgqLHyiaZTJNMucFgnjdu4jKL8nsPJolTfo46jUEGK7plmiE7
R1dBW1Bm27tR0i7xc+qvQKhH7HnVzsw5OzomXl7Qb9FBWpQ/88Xlq9fyc5rUl3/xwVoOT3e3wuoY
y2JjvaH3FTKmX9dxuG79dx9Zxo7UUee4MTXfTR36/LnYvqZpNA/TKc18sDd1mEiB4HYO/ALw1Thc
pdWj0DWxdvRqYlp9pBZl9yGT1IgTy3acXfd7HsdfI42BYKEEKxsIkg5uzilU3mEdi1N9SXwStSbv
oLgxkUefUJ++Gnp6qzQ7vZqc/WwZr2QJfnFY/KpnoVE+VTvir63IhtQWLEjQAwyehZHRSG6DvdAT
4QDijvKbAeHW9Byg27gC13RyhcXBqIbM4szGAa1D54GrwAji7yabjtnfu6wjKXmX4tyP1274c/lT
JtGCyNg+rDZrL4IG2qYWY2VFf66Sj0W1ADyrF0CqGlnd1jtfsgAXShrtU7rQ6VN5ACq5IND3MQ+2
LrGz6ak1Lk3Tnn4nFlH+v97H5H3q+k9mLp8G3srIqlkekSUVVhAVTkN/uGXUZVfc8/6INlSC5zJA
FSfpLPcjoIRj5lhvaw0diDnGcCRt2YsxyNFCK9FR5yNtblE+z2H+OAuBeFWyTJLWwQR6uJ8t/bqC
IzwEpssEtrhh9JK/w6QhmBUyrz2PN14H/d+qktQXgKNyPR16sYY7mLxPTpchEbLst6HgxGAgshqd
L39RH4PRXEbKmAaIujkwSwCROWfPfcu0xa8WRLFT8MV8jf6SJ47zpTdVin3foD9A5nBXkU90lQcO
xHGIZwkQOK5F6Okr1YRZkrXlSbHoHVU9JRD3XkyL5tfGHhfbiEihO3l85VFimMOPrXo7YfZdX7vd
GSQe3QyY38WFmsaKfV1l0jpa+kwTWO+G+UI2n4ODDPoLiYEzoc21hOBEgybsEjl6TwHGCiYufXVS
GycteWlMlt0fThecvBWSsQBWrp+HEBoHgiQcHlKd4pQnzoWWYlkeRr99sZY5OBKIfR128lAMi4qc
CUkeQlS6jshpg37aa9fn+k6n1uXU3hdII8x8iSpikpSJ63hbRwBvvXpreMJj0+Ecbm7LEXA7hAYw
CvDu90zcU04hurrWnMw4q204kBjJ4ZHg/Z1IuhbuHfJGjvQVUPugyF+M4nVc04rlLmddXtSlNdtu
0KXQItd9BQLNZxSCSuwjqHPnIEKDeVpP+zmb3WtnQH49lD7qmdT47jzzU9Z2ekX5PgA99Yg/QRqO
FcWFKP/SKZhItfdxWeOBsMm932XGEWkWzLzxloTzJ6Yqc6ScALHkwMSboMn1mDJg01XaJeEAD2Ax
3HNnm/jdlf9qLAwC+hkMoSHt68JGZiQn3I5DGDkAwWcGa9AHgWeM7DFun0iCITDmk+AqMpOaYwoZ
iI6vberqmBiwgpwf1dTRmg5ZrGtNmxMSAPS0dIJlMZ5ku9xWKfwDguw0B9a32uGAr1fyLMsGH8EG
D2C6/BFztx7xawAvFOsOiMyvpoE6LGfvazP79yDrkeRk60n7pyZjUNIpGaJLPXYeovYlt35zS6Cm
8x8sMeg3qhfmvyHKwjpbv0smdLTtwvW5ROneg9EgkWiUyZibJ83BMPFy3nfbaJ5ofBOU49EVYNx3
UCajyFbIW10V01XJL4hoQ2t0VzCVaD8Zab+babPTJuH9IBnmHqPEuwlu9uBWNg52TVeh7pML5zLx
J1I5sePQQPSRvZzqp1wM3DIbVKFysv/Ys3uP0MYnW6JOHDV7B2x3v0Za/MYm5sj0BkBZk58d/LpB
7zKUuHwOxhzeIgQkpr6+l134AHHqvSP28wxtpQSARPc5rJuzvmB/sotOZjWaNJKhe381ytqBp0dw
ajP92L6+N/BNX5uO2x39ceyZtE53W+tlBxvbOG+McQrMw+pl6p5WIxJ4ACk+luBCPZZtxVtg1eYh
1wUDtdqIN0UHCS+Ru6O/DiO0MHe0aWQEU2OFt/i7H5ySzp14tStxD/EeXCg8z63pUlJvql8MLfR5
NtR+YKoIruqJUn0+5c2FE9CxcLhq7IgXDfEFqurOQf97Loq+O//9zO7zAHhu/PcLxxC3Gdl1ez+D
8bpzrRLvcEnT0xny+eww/Ayp3Lw64CwxdTn9Wia+icCwf2QnSUYymxPVFlQqi+0fc1D+rOPy/PeD
3RvyXG0edC07ooxtzjh0ncn+acep37ewMtYsvbRNmjn2fG+hLqzlmRQXebbIL0hae/tj1EokYgs/
qmExaX6tD2WBfLguaAYDW7/Tl3/SV2b/3x/Kup12tmBaPaLbPVue/2KZy7r3puACvQO3UjrFEG/8
7dTUPi2ocVuBqCM7z7P0jjtjvLRpOIdcrhmh0fq4GVhQOJBcAGJFe6ZPhCi5YyH18tI89z468iKw
v1a9WnFaTH/BOvsVwO1lxnhW1QJQZ1HFabSA0LYBc+wx8ArwQyZLaYUms+xGJqd+eMm1YDJDmOWF
AbnNLPjgOLpLWwilzqdeaIRjbxYojRe9KxfOc7nnMwK0PTQPKeuYR7UTOy4MpX4QNI+8hvEnDrsK
8UkpOALXaNjzov4qG4a1oyW+ABffiQISXE1ec5LN81Nozeg8cbfTEGSBRUh1srVmKkHpHUxHbKIj
Q6bTYG3XEI55IlkTs7q8Lp0hOxbZtPdy9WU7+SMdqS8EiAaFrnprwWRj1zSpU0EzsIm9NvgK16V8
b06jY8CGbAYqktbd4yON63D6FpIDkWt8T9xrySLQTRZQhTbwiTT1yy4uRzb5KcDeFOJlwNOFnnEG
lMrUPcEDWGCU2rz92HiUrfTvzfCGVDF5FbYjEiMPD46bOnepOzNF5k6JBhyczInDnYPOeKncx2Ul
8c3VsDJdo4EKQxO9W9l2ihEn4MQDDZXqtV3IGNtgDwfdKqPLlNEcS6RBU/2cZ+7XYF+7uQ9yjNc5
+7gsNuXeFh21sxAeu+1UPxmB/2r14GOoybjB7Fck/h3RZMu5WyqaZyOcCcwTqTWDGQhsiRCtuEGL
lMFhx7dCNwAJYQvzJN5mhFqeyZxc8up6RZAc4PuExRQUAkrDg5kjz7f8eu/5058JgXEMjOBQGkOf
bCHIo6zJOCbO6gogu4zWcb2Zj/UKLcW3za+sThGVpl11Aut66Gr7OUOHAjSC5FAtyBUyb4QnfJZy
5hrtsJCH47bQPnmZIvDfRytodw74Lv53+2UI96WufQR38FpMcrBisQtAJBwYojyOC7fjXLhcfYuN
cjJ2CFzCS7eiiDhvG1BcPFCY9naTyeGEEYCrtBJm1Tc4NwXRZ+ObJr0BGYmHXgk4tDXRhwyRgc6X
cafbd7dGyW1praF9RmnUW2JOGgWxNaVFBnKpPWX1lQWMiZmL3x0oeVALUXPtAwAnB+Y+sGAGd4oV
xx5Ez4KCJn+dTdVcdwZEO+3BWiyvh0D9QW305AuCrLf1hwEZBErF6bLv7pVdf6CDZ85UeB+9C0Qu
c2F4ZY14Z0J3CX5hCjLOjRcPAXlIWpR3djjjzQwuDaCgQYqiCOYpoOMIFYLbpcfCRcJy0AA73LwO
hW92NA38ucUEFwzjFmiZNj30ejsMFriMEK9TGYzrMevSW85akNTpwsUevo3WdqJQcuop6wYLHdNe
bvzYSVl0rK77hfl8QCY6+idDX88tfeKL1JX9g2uqR/bwEqrPFCYOwUgm2yExrgR9afHhO4xvs455
uys4BDvQ3AbLiVZBQSUqZ9oTZUJHSIAnHCpmJjUwPmyEVKJDC3BeMz2Q6Pla93GyyZCdQkpd10KO
t2nicSC4HL1A6fscNhWqIgbr63wVoMnbjU55zg1KPwBD9s4ZNea+TtBC5JRwN4k83Pc0QE49MqpJ
hUdjy0+bY/SHZSKzFyjWgBC/WEmHcOu99ihC7aX4ky0XgvMMideZNkXXSfo3MAFLTO0M/IVS/j7Y
qvJgWGCm/BDxha+smMxJtjX7yWLCESoY3JDmxIGCXevAOo9cTA1iAzNqTlEeYo01OnNfDetdXjVg
SC9SYXUPkfSHiu5uclgq0nZ2o4z9+Oza1byfrOEzZXS932TwYkydeR/axmM+XvXUaJFRQtwMHTiv
traCo2Xr94vjupigZGs2aSPjuoShAt+k2nfPdW7KbEbbXDgnYxk+JPv2C30dCMBA3e7EsjCmHWHT
umWMBjE4eUb/GrREhpnSIFd000+1iRnHNGBiUkIleH3ugwpOWLodO/0mlGueiDqhtODUs1GfsufA
YtIoU8yOHVS1x5R3/tbT2HJZKqM5dLaYHNqfasTkv831I62LhceIsx+uUC8uRlIWJlb3+T4kZK7q
kWUYzQzBP79k3Qbpdd3QRMQ+1dWFOCLIOmLQxFpa3Y0yR9nXlMd5JcsC6z6iVVJ2iJXamsMIzQ5B
3xKHmnW8G61fXqG6fRe4ScAvHuntnYbJB6sG45YMkaMZkF64mSvKaneJ5oJ9iH+AHhHqj1/k1/ay
Pa2le0AS5cSl+bagRo4mKpkIZGEivYrhtbTL62UqKVX6nq6uNj5TgYLSEMzi6dg80rLkr5LNVc41
T6DMfk29d5wmVKCObd3bDh7kNGPDVUiddpRj5cEb6HITWRtNlf0Nce4DaYKNCdGl0lgxr5JzNegD
hmUqSeEi0qJuQ8UDGpY2w/WkwRsovX3D8MdJEGoskXPW34puvZH221pCOBKgDJzgtiSoK6naTkdF
6Xxf3rKp8Fljaw5W8AHwjI/Fowi9k227RpL2bO7Apmig1gjNkdWi7X1VaKiV3JqkzJZtX479zdTY
beT5yowPa6FQkFurfeTAksXZh9Co2hS3KLh4uiw58Xh1wJ3Ut2OI/cJ9sdxB7bJhs84EZb/BHQVs
oUo6GZVLEqcurypd32Wd821PDa9Drt81McPYshce+TDgEGktv7fRP1j9GuwnZJ8uMuqqRtyNOfP3
aLrdodvok3mSjBxEfCRL+bSKB3lRi+SoUCHpFUQBhjPnubwXeo+pyGUogRc6yEikCxZuOvr2zt62
vDIaEVdanbHhiA7VoVTm5zIvPopOAwGIsd41UupDxRWNbBTeHKBZr+ewCA5tcbcNaXOz+CGoawyg
mDgVgrZDNcmDVWuytlBZguOq23gjpBxtydm+FPx/P6Ska/7PlysNTCTXJxodG0iH7fd/sXcmu60j
W5d+lR85Ll4wyGA3yIn61rLl9ngScMu+7/n0/0dnXpxbiSpUATWtwTmwbFmSJZIRe++1vjWlA66B
QLzzsUeXJhREAA1s3cepJbLCQPfE/pGKnxZhohXrzm6/MsHpJwfnzdIUdLVY7XJOqyUaP/QWLCou
JQWSm03BBXHjZ7Mnbut3BGpQW6RUZXRI7crawR/6sdTki44KgaaycfTaHi2BHSBIibTbxu5P0HU+
aTFfnNhEPt7L10qvzrl0QROnBIWoUcEleKsNGny6qvOlbFvG/DPHstHWeTcGC9Eb17LQnjvCl1FD
aGQ729Vp9Jli62nAxXhoDzZSnMmKgPayWC4n19/nCJ1gvCMGVNqZ8IiVU5gmNGXAy8yCvwbJIBTH
Rzk3V960UtxCGDkHg/wQ1fgr9KZHIElqI6PkFLl4t8KuwHZqcNZ1cl6lFGpiTdggumFddCwChoqI
EQ1c+wThed8ZdIemZtxnQRFgjcYQHqIWzHXwKZqKSGRxniaHHZhgeO/Ge/AzIeogYIdoDe6kbn03
6Cl3SW881llNe9qIH1rvjeT0EBQIQp2YpjuTe5toU6TaNMKfgsTxl3FjTStOqoMDlNvBK9MNQF7w
+Z5SmwieACi6/HAkUsyy1XLEtA+aot0EPJrtvHTnacGKITvzsUyL9nrNTt8O4G7WvQl/NUBjTT9q
0VsDHQqt2BgZ+uis3XsExSxSeCGRZljMh+nGDYV3NyBzXzd+x1yF9nrQojx0IfkDGGXagq0R0C3m
oz67qoDxs14ycsLGSq4oDsb5v2PUjc4KFGjBBj60cWSHRCdzvVhqsrgNqiI++JW3oVmW3AR1uSP0
EvRdZR9sA2NA3rU7w660nZP5z02Dg7VlPraxu/65kO1npL9lJld4PGYua+1dkBsoc+M7X5898MDM
F2nxOhrolirN/BWmjX6ou97aueFIcmySLQWaSbZJ2TnqSPXL6BX348BS+aMKu9Za3+4xXZx8jQCW
xKnRCMjGP7Ko+0fNzKBCdwKw5Gg7hwFjkqij9lBMyV0ssnqb6jbJHSQHMWqJFnSrVkLHRVkSBUMA
BNNFnEVheikZtoGkLMNDADQrdNWDGZXWtu8KzuZx9Ld+hvUGEJlDynNfbCNorwvOIISYfQgy37qa
FmTCuqAgbwe0yGHXz+Xh8MJ6/BgpcZcaCB4n/9CjzGH/G+LiNIsTthBrffIN542AzHAjR+02M18t
LU32peNxvFOFlXlAV9mwHquMBo034xUlyqYlxBkutWxA5jMcYyAMFtfAbC4wZQxYkiCc22i6Z8FF
a39GbvIYezJHF6YWqdWbdyT+qpBpVmj0cGf8dx1NUx/1mMvK/jkdOC9yl0jAKICh2hewdYp+bzbF
M9qo77RT2b4COKh60J0wj4WqtZUqqKG9mauIe464r2ChO8YdWmVsRRLjrz7QVNNbMOWeOUKjXdfp
uG2wQiLuzMhiYv/FDD3c9oa2cOqy2HShXcAH4spQFmCIzZEu6YiNMjPFPiLGno6cubP8hpV77M9t
Yd8YfH6MEr0cVzY7IatDa5Z5JU87MOmzxvAQZ3iV0iG61IlPRdaAe/RJDh1sC9E8UZ7MiE0YDjRh
kszAo841Jo0QDWaSKGc1S7Vctpt6lvgbAt3G2SPaq3kGzkwyzGMGowXKGc0PPh0J5QJvFJzdihzI
UCtXXHKyJTFJSwFVqaz8jaqq1yG14ERCssk0vNptPD52o/EyqvCQOr7Nmui9NGbZwgMgVUvK5Nyo
IT3C9MFbgUhRzCmEDfapBfbAXxjmdklOcE3eeWcMLf4m53RZwqJa6VYE1o0yUxPFli1Gipcstdlq
4jCIsu5k1YBGwfITKENQLQK4Cl7msRkIEgrwmXa2wRSoh/mLauiNniTHO57vcnCfEYCSWQS6xQ/M
U1icGnTMqz60V03IITSycmmqLpGZ0rqxuHSWRvcKqOsaAfnN8uxGCcoE+lA3sb6zVRwvg4zLBk5o
hhbRWcT2uTbGbEfy405ljCFaC29QYwRnYE3GsQ7MZtFlW4eLqqKFlSLj3ZmZn6yk1USc5+xPNSbo
AIAXYRNUazxNPpdjeMcdx6LWoE2Xk05nOELLZYw3JcjP9eBWYp3F2Ox7cXJQtK1rw36vq6rams6y
DFR7aMU9DnmMJZM6gJhEZBSiyNK88JSWydqLg2pluMGekJHr2Dacu2FwO2Ii5KoKNDXkZJCkA8MP
YeFNJmxhdDvmWoyFUBVPVG7m0q3JEnW8m5G55aL3+ZFsCfLotJzDDzRWopm0RWh39eILTO4zF7UF
/mPoVlZH+CZ6QKQdOC6iblgzeUMY0LbDKqe7z7DOGVfzdHHsqpMZAMch4OVWT+G0ED6L1paBBMcp
wQ8ivMvq+jX2EsBbtokXRh11p9U3amxnWTTI0tSrQc9SGOYK0QRq5h3N8kfiFb0N2J1x34OUSC9e
pj4tWpW0ERDiR0F23xQ0rdpiAtubjReXg22t6emLPd2rQYBIz76mKHhN5oNV6aKgQ0LvIo2ZDvvy
DrYsGSH5jFGQq94IHJLRsaUT4rewa9pFTqCoHdCDBPocuAJLaVWOwZtlAJ2ozMlbCrENJkhcY+ue
YAZ9RkX51Ghyl2T6uO/YwJFktkUyilWgwY0cyITZtfsUjzQsfEMIpBezT7qJKyIpxGPs9HsgXNlR
5Q9jmJQEmmR3dQOtNzNheKvmYrgocBUaoJUx0rksuyvT4yflEEhfRSMVNrgLEOJAclIT7we1w3xK
PaRpJbDH+c9soYZzjfFzsGAVDdGHURHsmGZccUh6Ny9Sqo3agoW22BXq3sYS1ZMZ2/HW00s29cXI
kgEF9J0SolxBVRoR+gOcEmjTucimJpPuWI9qxr/5DtrzqlbEA6RNpdapiPsF4pst3hDGO17CIAxV
LvyecdPBm95pNV4sD3uSQfDMjuZkiHxB3TVZs5wMm8hQbS+asjgqNS+9ZbQK7Obd0dy7SIWnGsXX
ToQ1sD9GjbRNjj1M7n0kIe1P46UX/dWOksOUZpQzra5vZajvrDC5cZtoGcaatjPYEVLnAYe1cSaO
FR7DsiKjxteKRT413a5sJg88NhfoWM5psAEk57r0qiNi0kPE3hgLibXt2CCCmeapjOjsN46iC2EC
M22BOdWUlrhDpEIHOVDTsrCYcM0QQtoVps5Jn5bU09oym2prQ3G7DEqjwFbyVcA9ImwpxBYn82/P
CDtEP5xhneHvA4vOZ1qy7Fo1AxkXp8nSeGc2+aB0Qk1FwYDRkeBRa16YQfB5XUKxLjEsMywNdzCu
WelG0EPNyuWw/etR9LiHol4IOqMpu3ufJPIlGFn8Izrvu3/JoIrsqTxRu2N7xa7P2wxsLHU8GnqS
5JqA8RNya6tMX4QqBb4UG+t1KPddN92HBW340lbvYEAh6JUt4jIUrXWgK9xasIAkqS4AhdwGhAYB
Fg6w8Fk6D+chYU/gwbTBTKJYDX106HprH4FlzZLaXwwO9B0ZA/wXTsWSMo8uK3o3vb9UnntpI/g8
YmwuvdPnt8Y4caTTxwJ7tiAjqJoKsCXKZN/COr02YTgqUsPXwXQBSEFECdMojJ/PLhNXbtVctwlz
LTxtOxSWheExuKEJSb+rhJpXFOzfQBcw6mNzl/UKmkMoAaJazG0++TuipaFhKIw9FSyHN7889z+s
bhppd5JeSJZl3bbPe9rrGo70RhT4qHJ05GZZ4HGabIpXphGVDplnGoZTFHu3GqqRLG7fx1H9iura
RogKQd5OxruU7M+S8T2+1pqTL1GbHoLOIQqbRzupHhjxFaRA05Fh6VNLEcbPI4OkgoZKYNUrevqC
XWzpstWLPymhOAbKEBkTyslF5aOlGNywxJfKIp9kaMxHCc2CnXABppzzTJ9tmQYamt0AFtyrtHzb
kLGCHBYGEkPrbVezqPU6Ehf8mRNZOom5hlNBhdskKLzMnhFJCbBsqXfGLnRDHOPEUmKopj8YUk+S
1J1OunV00+RS+pU+HwvNMU7bXUA4F4moNDfgR6VsRmW1nej8gSaVZLmxrc9BT4kahVDDlVXXuRJL
HX/iBKxOtI48WB771yggSyMEJUwHmjhRResk0NHfWg2+OTkH2bJ5iwNr/gPYkFcmaUJGrY4VRxTo
7VvDg4TheV9Z7XkwPPQPirYj6QGn2hFfqWRH6Vfq4Ho2v+ZrA5V0fUk8sid8SeJNnwBCB4IIza98
0lNaUUDzeq6tzSsZM5+5uOViiaiuXcXuB3ZYEmHKZ6vOs12BQN9wkDHmilQWAxGENuBX9ox4VcoR
MQmEzmUyoY8p931Jrd925guys2+hCMpwRxq9ZkrXsWbIEat15TW4y4iAGhkUVgHiGiLeR0Koa+bI
5YB3gJFIifxm2YAA2sSTabIPRxOFMHRRtOmr48bRXlkTmkLsDYvQ6YtjTjt05IgPUAHx9vmEAXnk
4/TMA0QyM039m8Js6oMXV98Rn98iqID8l+SVLsPKJ3CK5cDrH4K6R4aXJcOmTLpf6BaZfYpLOGjl
1oSRhL2wXtIEQrlpME0waAfFOJM3tkErbBKPWvMaOnAX9AnlQGbjpx6mca0Zw3uXOms7jyN6az6+
9W8tdDqSwmImvdYiyCXt6KBguqMdY/RWy9R3zbNhzVVVJk9GzuolE1ZTq8jwR1dXodGC7WreQD1n
+EObctlk6X0/in3pbTyTcqi0qsPg5xX7w/7vr+r5q983f9/l9/3+cZefH/xf3O8fv/bzHD/f03KF
hPH/+WF+HuCvx/rfPtXvP+L3082WdUbQ/+f34n/5iv/xVL8fxspWkkgR0uYxAiy0vGNsbUkGzKFr
kmuQMK1ESCVFuQEntJnmn+sizQ6kJs1d9fm20SNXIgGI73YNPaPFz5f04keIfvMd/rrvP7+LhQ5t
7fxbgY8tlhXq37f/eiirS6qX398ssCcDi5lzzRmt9xYSgZ+vKl/jKX++/Odtkk786a9R/I+olDYv
t3++1BA0/f1bP7dHex4S/PMBfm4X8/P9fvyfu//cNCL33w//18P9/tFfD/f79s/9f27+fuG/v/f7
wUkJbdeu37+TqFscgMNVOrNkOz9EqWNlO5/EvoOwS0TFP99tYGX+ffs/fvTzXWbJUbJI+vowiEpt
ba3JjwjmfyFbfvFDDWNu73QHRdeogbkYjBMfw/xfI2OghvNXnuUegIkwMXdJAEfpiyU+x8aUzikV
do/xuZAnTblEArCvittxOA+UiRU0uKj4RrPEMsjAgEssTuExo52eKwbTHboCza4/x8mkwz3zicu0
beYpUbbyMbOvsyT7nNrpHnXiEY0REL2KWTujETKIgryHMYXXFCPXO0YnQgabZe+7Bm6h5M6H8srT
ofkwDUZ48M7CosWoRNW+yggelw7ogrDG+ZeoGxzFAvH/wg3IBStLSSCrcUkz5xWSwyqpsvxSJckr
T3jrDUQuaY0Zo01ByBVEG4At+iOtIcg/EawuUsbmtrw+1uwISY2Zh5oFZFREyqMyLgF67sES1qYa
/CtiLpOBW/grElO1yrOeZIq87lZFtwbx+JhJ8tPQ7qIIGUN8vjW+WWmd9Qm54TBFCfGCzMHzetCJ
YR2/Uqsm5TrGfGTPOayRrz30ibPt0rohZqNhpzEHyfq98xjM29ps2VdshBszZAs+fNZN5R+ROwa7
UkzrslX7EYsRXuD0G4lxvmjbHoM3u0jVFudgToNCRC2WPSmpS0+BFKkn4mGSMxpqTAMUWAfoVQOc
QYzLZYtovhjx9Fo5c2YE7tmv1NOueiVM5HQCLbYzYIiq2p5A49ggWlXLNzYCClQp2ppZyy9ovumv
oHy0KiXuGVXwL8H0HMN+YOC5oJX1HrcGYmkrNFdo+CfmnNJ8H4dArc1+LtwqIpGkc+N15rvQZhJZ
JsqVbiSodEuyclSa+6+q7ji4sYDbmsWim6KZNXX50qTYfpUTnmlDP7qQvApvAkUoo/PYGRAa6pRF
+kDVII7CKl5CWS2xfi9otoy3RuMgiSkmubSrLN4HWvrLQ2fmFLgMjUClJz9IMtDa2yhgCIxChwZC
T2Xd2/SToZ7dx0IMa8/MEZVljOsHb1Y9pVdLat9T5/YrDdjHks2EgnNp3I2Jug2dbV0hYKD+es8E
TWpQ1AMpcXinYNrd6qHkLaWP2ek94nQcjA3deXZ+6UCa7BKs0xPZVbAVa7Yb0VBrGGlmSGOzQWRY
kYghyvZ7yKpTomV3nknGaBx1j7J6Jk04WnnsynWybzcyYVycyr2eE34EEg2/FrnvKINkzUw23cV+
9ZbhjF3mgsz1hrnIkqk8M3zV7NwUEo6UDG4Ij8dznS1iM3xAL0HH3qQRrur4vRDwxVO0XTO5Iy6t
F82YfUihIegF5BgOcnHlmCYxmqimxtrpDYiwSdoHvSoQqRt80tqAETgTq6HjRKvBCFj8JvTLDPMx
6i73MSSiN7bOmfDY0okO+UkXfvXMfuCbU4eTZo6YBNdiSeD41DDzEiLlNQ8OE+Iu1W8oLaYbbOjp
ERPZrp75+H4Eam1wpG2sZACaNsb1Ov3crPlob0bTmU6qnRZNPmEOItAQhd/85c9/FW1ngAj/8e2f
X2q4Juax6E6JmHXHf31v/iVtqnZI8tWhJM502grZgtYs+/3PPWyKuZrt/WkssAsZ8BnUoBEU3qN/
MdpjrZsY92NosKI9dVN6RwiG2tWGefZruadjw5XSD/QVPN5JZeTi+sAqkwEKLMY/yCRzXOhN3LlH
M8OONOW0KOkYMmH2YoAXBsFRg71PC9KacOG8otm5Q34dbrVZI2kGlUkCLAhWs0QUIbDakq+DT8U7
dDS710UY3xq9TJY5xTCbamg8gYe2iwCUUeeDNRzarxw/C5N9OgpL2+G4Is1+Ufb+IfbDV7Blava7
f7Q2zHsfTB/FLHomTnAQTiaKKx/RltjoAqWJQStZcyBEjMwXKC/4AVi6RVzZWxoIw1oJcUt8Apny
mrwr0eOu4DugfQTnzFmzL237y9KIGrRzNCfl1DPSqF5KI0V3Zzc7HpQIQdNCfuhRqzzh/zZWfpye
eQ9e28554PVsfDIuDRHde052tjpJfkkIxmicXsj0IimZFyikt/KK5GIRpduEFkvOmMPDCZz16E1n
iEHmoWsf3BIKmw3VyB4Jns5IcyIh5lEn3zxskB0HvVgLiaiXqECzIuc76c5eS2/DqgzaARr0UsLG
K/b7TZ3inwq8G4dO/zyixAxkXvuyq9e6BC/otryJxK7eKaZ+Syje/sppbQNHOBkLahy2WUMPoDVz
MJYuDZKwA9aMRpjKwzNB7cXf9mEyEfDkplbijkLf2VCkNCZpEVqgrqWPPmew01NnPVSOS24129TE
CvYO3ZFRIvjXTV4K0ROohf2TaNs9Z853n0O3afv4QydmdIYCNnr9kdutDzm/fYrS6k5m+slN1BvS
ULhVBSo5XbknCqMlJTMSxChXy7SL6O9V3b7z87vGj7t16RlPSKcIqlfpy2hziBhsFdfV+CASGzty
fYaN/5CzL2jt86iCVxQMhwoX4CJwJE6eDhgpAszXJk2PQ5iEHLZCHe1quGka2yOxwnnuw4Sq0apd
9khzV4psh7B5q/rs0RzDvWNa31kavTG0NLdJUx3Hmg83EvbRdoC+Vi92QoNe0yHGQKRNp/YJ2GB3
IFLYXGR6/dloO0Lh2Y15bIX7BhI8wXVHPyxhuBhZjqh865BlnHTu6xjfJ3RSFmZX7qcMSnPvFntH
gKakEyiX5eCc3YFjWtCuWJMBjLw1y+RSFtHXUILaEtKHxhtgSsN2gwYt8jlMKZIBALH3aiWJa9i0
VPnM5crYB51L/g4TcBW4j2NAfnDbynuNiGotuKKnBVcCB4TpGNL1ItozEkEuF7gDJT8drNFwKVjS
cvZ23LQQQTZdK88yIZPWsA6AOJH7u2O1nR1bpsS5ndn7uNemleezeuX5N9b5RQsbd1O0d/oY9yR+
sKuAy9nJFvt8jSOo7NHdml24SnvnSuUAn06ca38MsJ5na/5I6AjQGJa26363AouL4mPPwsjYBblP
+HYHu9w7FTl99zxS9KpThj+DrZjdVv6tBn8wIx19ITQfa7U2b5EsREWVDtWptvrDOH1Mk7kkQTkH
+wEusg0IpPYEfJAgJFawYFPJXptR4zoiAYL4w/aqG2R1jKwsHX4GFwljUAneDWlwrbXlKvWepaa+
LKV8zs7iacpbRsZt8W3GFYGzMyqZzedUYCMkaHNl1M6V/AZGL6bYergI1nb97UMSIkyQTlncdato
EKRU1/BDnGIbMP1nd98tWgfmV0MdYYbhSTZ5uM6d7KPu/DVveUwC2ngzWkW7rvoFrLpDPKRIqOn9
E5BQE9Bi4Nu1fNyStXDLdVTlJ4+A3db7mY6dApvttC9DmJcuVwHpn4daR1bRvEmWexiSzZbxMnt/
QEngT8tDZzKLhQ655aIBfLCmQZ8F2UUzkTsXaoBqn96xeheIB8svRrDUttjRMkQcNts39twhsZbl
d9fitPGsGQzKrqAFArUEJAGCXCH0rjHLwyVDEpQPD5OgfW7kxXNPQKY9EuHqy19cTr1lV3HJ8eOj
QC5H11W5nEK5jWrMnJj3P/Hn3xQR6J5hDD5d3DYzQWeT4ZDTZpC6lmvfbeIWl8oMdqkub6fO+HAY
VCyH4CM0jNepQ5nEOJkLREUjuPG9fZUgn2QmeBBl5WxTq9C2mVNf80l7A+HIkHHmFXB5ZQkHsc07
m4b2nV9AOpt8hriYOdZhiz4yJDw5lKjcM/VV9UO8MUtGSHojBEPDt6LH76s5A607ldLoyTxqpOzE
x5Bs/phTmv5/nNXDWHz9+cdHDuKxGq9ffphn/5lOJcXP+0SC199pWX+nYM1xXH/+sQzePv9577+i
rAz5L11nUuS60vQ8KebH6b/q5s8/hPkv6ZhylpqSP27p1u8oK4MfWbrJhcsVhmFZ7u8kK+dfUgqd
7Cnd8Gx2kvzo3xle/1MWGa/y79v/lbUAI8Ksqf/8w9al+8d/FX+Flu0///zDMcGvSke3bB6VxHvT
5fUVH2/XEDshr/F/5EwSZSnsgxDN0Ru42EwoUVKDGpeZIXLa25ykEl2OR0WGQ1WXQAwddzsPiZu2
uqHHtvUiCIwjNCelEEG/xIrNfQCsutcSdSrzZ7vVkQb1h3Ymlw5MIdjoZCjbJ5bbrNgz8cnpaKAJ
mGz0ZZU6gxqiTRQQyx4aGiIF1b1ombcubOdjrMbLOLYYAV17QaIoqqYqReNE+4RdEdfPOD/hR7GP
gVS3EsXKLsHz1aa9PMii39Wx5y37FEVBoXYsjgRU+Q2QNIm4kyxd3582duv5C9vDb+0LerAh8uIx
bOOZhn+t6x55ql8c9FRsm850trz4bjMGE6d3dMOEXl9XmvOSBkRiuSnY4kgDINuCeJzikWpKEBbC
HmFB3Km9JT7Yxl6efGf7PiMgpR/AuVkoMHKNsxm1gxv3x76YPgcbuD9a909VvHcyoeRMY4Ikcusp
Had3Qj70NLlzk+ijFlG3jMkZW2KSuRj5INABxtdEjXMKmE90GNOYtiZaVvmwAQtSvZJXo9Tvgzym
eEI5kk10OGT4FRjO3vWoohz3GJJptWwtZx36VvwQGTTDXd7uIaoOKQpRbLG8R07UbJsYEG0Ov8/X
tDdIrSsGFMjCi/LoIgheulVwDevkG9bvDsc428Twm6UQ5/HASKsuxV0FRwj9TudsnCHBmkyOjdNc
MgkzJdOS97zRorU0uoOLt2ZoYIV3GY3TUER0LUcXCR2OZNfG1mSKYzoCRK/HkRUJb8XCdZEEjPXL
gDG26cenqfef9bqwKMTbZ7NHOFun2ReTiUcrhPg52+QDrrKcVojh9brHdGvdSLQNWonBqEcOvCa1
gnGkx1LDaXeDuBf2W/wY2oo+Qu/fTE2ypZ5GHpkMe4fp7aZ3HVKSkWjs7K67yL4kDTOw951GrhBz
lw2bjL1IIGXldg96mDc6DzfMVytKi+IJLs0qznVv7df4E5hlw0/owdLhr591yW3g2wR/82pN+7Ey
o+80Aa0zkHSLeaN85WOAJYlfzIicl3FOtkXmVXYaQo5QewKHY29wyhC/Gmh8kHUPJ3ewPweC04oS
7SDKn6sw3IuboOIrDOOU1a9Wy7RTb50vDDEYNGHyBAXWeyvTD32Gy5gmzGNg++/2QF0KbWs55jdO
5T22Mr3AOCShSZEO7cC4DAT+ZOc+jQlwhihykZSVUZ1++Qn42cA/gr+6RKDYtGC4x9inFm5Bkiq5
j3UW3kBtWAXjsUERuhVp+1pIhFENEJ0Wbm7sdsdqos3Y+Td5TbVjYtMF4H4ZRm9lJJyPOJLIMBiC
U2UYOUbSmpSwaO8NRg7t2/7VO5ty6OPdMLPA2phqkuoaddnaZGrC9G2K1pCNELkwObG57iIbiK5O
IYgzM5Lzz43MPZsQ9RCk2Ov5qZscr2HUEwqSjPYHLEysJV6NTTleEGcXbNy2fNGc/MLn73vGGZPf
fqQqGTRjX2vNne0owY6ieG8sZ65OjbOBiCCNSTmGeZIsaC1PKni03VHtknRjsIFm+rNGPfjl6hz0
OQ2L0Q52jhHZIAHSnW7yCoK+K7dBPT+xfiB6+KsXkAlNF51O192nenkpaEa1BnqJeOR8M0mjIpa6
vdH98jAqbRsbgnLbCx6rCoVkMotJXOeUT9AaRFm/+6F+SqKB/bSHF7ALvtJee0Be6K0tOVFx5dfO
zPYBJFH/naY1yV0B9ZTpcx65CAUq8ZGPJp1w5MGydim24+S7NhkFo8R6TEpM4Qm1aSydX0jAAtGO
GxSIe9WU11w3b9p1N6s1s6He9jPOdipRETnVhcS9D0/QRsnd6VTO4Y2WYd86hZ5sAgGbLOxurMo6
296R6msxFdlZOOFrlLevJbroFbklbehuRL8neg/uMsyxZRuk11KfXkpmC5E1nOhFfZNKugf5hoSx
6MkUdpivt+5WRNuqji+8NsXDamfXNk9D5NcsnMjqsFgg/YzDR3BONFUnjHGJtsH8cjdZ2WOElhND
oXmPqACZoMzGkxWYPflt7J79Yp+FuQHezD9QSR9QPT3NKalW5O6medfJoFF2RLVEVbYaSpuBuBW8
dB7p78qg3h7N26nvH3M9vBaKwaVXT6cIvyVBrBt4D09Zh/HdCI/gECKWhK3MC7lNuYQi+dhV7pcI
Zhcysq2yQVUp0Qdi7jg4zmAvUg8hrkOAmz8gvp1olNZ9/Fgjs18lPlLnLCCJDrHlY5Tnp7qNfk2y
3ijC/qreuVh9zwi5MxFnOwgg2+wd2s3JZf66NHL7bBnhcxD4NwMqxUIXvGQA0437lZFhzoQ7BC2G
EwZNLzlZE9qbyLTZlsA09CiZZGK8MnTRNs4omXW70GQ5ZrR24bePbQ+nretJXxTIGk95Nrm4H5Py
hfoLHzpQu05cTF/fBeGVYYCBQVmnEoNUupjGhMJRYJ61tUAgBbJ0pqyRsWn75uq0VXys9AQ1IkrV
wKtyxNOePEwFCkzXGY+TzzqbpriWnamz8C/JZ6GBrbZN78PMBgpDFKRHhR4lh96DRAsloJLGg6UJ
tN9Fc58i6MDu2njdMnIKIopwFOH3GMf0gtekIR2BdqyA1tb6+oncD/5QtjI5bMGy/SIsgNJWe03T
muR2DZwmmtnuyEz5gQtxuJ2UWttjqu/yNCzhm4y3fZX6izDpN51nf7QFMxvKsfvxETF3uJxhr4vC
nNuVwj/oergzxPjLLucwQy09xjFzPn92nKQ0qwk7obyb+m8TYkdNSz8xrGrHXwnLLPEfk0a/ujUn
fFIidELbhTMorLemjz3U7aMD0RRoBuCGK8Jh0IoSMVYUEzFFoVBLZKGMiQqEaxGxPra1EmZyr/pr
gNFjp7ePXTHpy9zNqduKGjJm/WLRrZ93ihVyPqZrE7+q9yb4DcJqRMz6gXeFo99RC2QHZY+O32ig
wLZtcEXkEHPCAcPWr1XMYRtJXPkqTE+aOxMS0EclFXTegCW5sdOrM1Vr6d7LorkxIK5u/Lz4KKD+
suU75QH55hYJHnxy+fDWu+5zxbvOh4z0xyj3YTlyZfGqnU8Qc6Vnd3KcHhSLXlg2O0ZHNyUiAkOJ
S2FgdDf8AHreIO/r3kUlHr4WvvmF4G4lhltiP9bIZBnIwBxCuoa6HPmO7KEV0VrShEmWcwJv2tgC
pngfJ+uI/+1W8Vr1HBGv59+GZXJnIxMNR9RIuMGuZaO9ErRonbAZMQH79FJyAqqgf0QKGS7Lqn2f
OhpkzoOKo3kTmB9J2LprCIfeTdP0K0NWuIiUc0qUTfuxOMQjjVCtwDQ3fwCNLI9NMb6NRbANrWaL
AvYLjykSK1TU5HnzLmv0bg0MekFFRzeVrLY6pQzjm7lUQV++djONMZgLWyfUIVBm+posq1Nak79b
B4K5cLcavPFb6xG4OekzgRzOisg3rPYiu9KqjiySgrw9INFv1dMRq/ro7JX+Zxe0R/SrF5GwkBEl
UbClVIVUS0ghDgKP6FbLwxdN+Cfdn27YTRNo6WNIktG7CY1yzkNv16FtbdOOE0EbxmyjgHms2HbE
VuCcCjNHCTNND50lbkcjqACYdwfpVP0m6b66CayK2aD4dA2ibGM82zbHi2d5cwJFciGI72xVRPkp
exM3KGlkvLeHWhw63XvOCIHAKkyYrarvS2nfaMipOTlZDIIejd7kdQ/hxOrbigi+IE4Kx3ouJ0ou
zm0wsTI4xJW+cZvyBrNwFd908URhFXbE0tvrEL69mYR7szLA4wQdnd76wfT6TwYHB9eWt0OGyJtV
hxc1n2lzDUjDDNDUf/N0HsuNM80SfSJEwKOxFb2XISmzQWhGI3jbaLinvwf8/rgbhShpRiIJdHdV
ZZ68DaFBXi1t47HdNX34zxB3lyyKJx+gmclyz8my3vL+TssmSCFULIMk+QmNEHZPThMKJ82+rfzX
rrF+aplfhzDbR7AUn4Z1WKX3oJv+jDE9toBihhL0TxdXPMdgyuloJSSd2IzYA84eM23UT8xv0v/Q
IqYfZo2yOBVAFtjBc2kzGOnGzyLiCg1147dGQQyRh6Mv7XmGWWR+VJSwjMj3I5bd0ahI+ZiuVVr8
syBIbomPX+uNicejV+Q2Oruhu5o5YZ51Gr/6fvdcBsbB6tD1OqihR5UfLc/NmSHslUt3f0BtB0MK
HowEQmmK9kq86grvGluSz8kmFMEKgBngSVrqmHCeHM39BK2GkZilAnREV+vzbq1+dc7ZABW8pds3
F7cl3WeUBxnr732ZVKtYi9csxBx5pwniDnnOOjGF2MlyxNVPEaFO+5SsZgVqbGd7/dtPC2wT9ElT
bXwMozQm5jkzi2vVl0sbz2cD/cpnoyeOaWRSPr5CftrKmfuniZuuzpON1tK3v1A3/ksGes2jxEcr
cyBZWdh+4JikIFHWwRk9Mk+1aJ24YmHLcdv4/r2Ksd6FzNkBme5la707KWccOoZ18KInCW0IPX21
lPWNSjjiQTSHzjOcHRCLp/28mkFKGVJxYlTrPnl589PK4vrSG9jKCmYvAsRo0pcHTjAz5Dhc1eGI
g8wN0C0YLAtpnp3diMZ9VgwWUy8LETWRpZy0tkUSH0sTUgD7DkOFTH/tGw8+dZW84d3ycTeB4FJj
vRwNx38Cif6JBv2cTt4VV+K8stVroiTeRJngW1ZcFsJ9sUXxd5Lo6TqOIosyGC7YOfN1JJwTuddI
/zz9qDX1J7NU6msswWXwBLSxXZo2bZIIjXvRUdX5ut0/1dbwOjDCRGjBpARpYNaY+F0scy0KNZwn
dHzIQI9kd1Obgl90XLY3f+j/ZJZJyK1yWHKDL9hW8YYjE4fQaVALWhaZY4xY/5m/GEbv7ot+2FcW
UHUDBDsNoTWTkmd7opKr4/eR5KdMTXCjhP9Ln+VHy4yE7fwKmOanjKZ7H5A15lfrWk3MGZmhLCTw
PTB1xlNHtRYUJP4kY5HN6+ouXPc0nc3C0xeGoDrmYIie3Z2e3cm8eD4WDcvDl8DgyAwps/EmssYO
/RQQxWSivjQrcFx9DOjwmHNePkIj5ql37Y9u2ulSGYhNfYYIqQygK0XTTKHFIGYmxtssC2DQ7v4C
UQybIWdMt0WQIddO58x+dSwCZAvkeXY1ZEmsH0/KKf81UGj39aDrpISyO5O+tm4UBVvYbEIy6bcN
XnAP2cGedkMCsWKFwfzTNsV7Bp6LXE5Gd7AmSWWhseerEc0SCchIGn0WGQ0TqJLSYnUJ/WvMxh8H
n+Amh20Ho5WEmmXWGyU4zJzhS8WENMEsZlnzkSP6njCuQMwBAdL6G83GSctiwEtcEhbgyM8SmTV6
VX3dM3cftfR39MJuq9f6h13cqXkoKEOPQVdCvdfgK8lbVsMMQQ2O5zhgS6YhEpJ5BsemWmUmop9k
8j66xMbDMpU3P2/nNof5UWQ4PjScJ35xy7WSwen0Xjb3Ii3eY5aPlJKewrxnabK0f46y4xXgI05z
RYIl1lIaS6WRMbWqf5MmIbUzjpG5JAhF8bcc4nw4GgWX1zSI7xj/gR1aHezn4TWJSAMtmpm5iE+o
MN4SIo18rWCDssovea8q+C4psOYnRMIk5hoeB3G8biOBsBbwRe4zYpvswv6ThsXH2OJydhxm2IGj
iUXrMfNng/WeOivY+mZucsnhbE2y/lV0U7sue7B5eDAJICPo1UteHJ/l0J3qX1sONz0AzjYMvHNh
xWFY10+6lR8Jd+Y5pT++/urRLyEeEtyGf6kTch5dlm4368/olKDS5O4E27HAzAOIxac5yllrPw7x
Zz9qZyqmiYHRdGTQ/u7bRMOb7sB8xP9Hf+pTz+hdVRke9clEfhva8kSwNewbHZoDoiQqxKACQ1m8
jgwxRYIScVII0Nk8UVNQxsBc1ao9MqlykeTBLiVKYhlF5ocZQt4z/JtUWNS4RfJR3KFUnqIUDFBc
v1Wm+JrEdhyNLwqIXwgLEQlUZLLp7oVUv0vZ1RedUAqZ7WMzhC7EsJK6+dePkNcWrpz7nqjczPRP
65tfskLAw7Xr9khsXBdRjTkz8Qjetlmtnxw5Yknh/F47NNuC+Lc0BDojz8Zz5NWvsLRAOMRiGQ/B
X7OaHcAddkW7XA1F8SJGhdXKj44aiYr4uM+5B3p/EPpdyexccqoOGYgvkLDoy3F6jTWSdlqpPih1
8HBh9QWkztKeM0Ttdvhez7HHyRafHFafzzFIaDy4hb8kmBk7FatRGCOrYdK4kMIHvuKKQyt8Yk+M
BgNtbf4A7QVvIGVxSTKeOCCJKa15f5rpj6+BY/eBZwbgUlWT8OzYIehTBqRcyq3WTy+j+krCfAsF
q1nTJ/+aser1+KW0vKfWDL6xECDAtr173nQARdzutcIIufDAcJlJTG6G7I6e7bd0BXD0OUd4Pwz/
gvIPly9C+ZaDLvtCtzFb+J1lWD8DBlOQ6MLuVljyz2BBTqffEncGvq4AGL8ZfhPRcu2TkCP9hMwS
+2VVVxcvDP/aRFFhwQRm2GW3TOOWCVG3LRCR/9MRQIxC4Me0yp/CorXZV8XF4O9t62bP8kAoetfI
BcTkf4jFTIJ5qvaJi5iOjXfQMeLpFkeBrO+eLROxhctN58ytQif8tKtg16UYc31oc00pvjsMhU9W
Gx2IaEZQ48+JePD2wvEW/FOoArGJ2JuhY8eDB7VqIdhyd57dLD6IzD8llcS333nMUjWJ1gF9Wjuw
2+eS1q4SdNpnb5vqgIaULyYhBE1iFEcRtgS+1MEpq7rnThBkPTT+aqSUxA1EiS56dencf0r/4oLQ
30qILQPAmtVYw7qdDWyiG76SLuBY1Ytz5o6LEs0Y0wbD3IaIEqPAuXfgfJ8CVJZtbbKP2vnSR6oH
jBb9gGPl+zEaVqIU91GTeBns4CSM8py6EEgmOlHKd+mS+LRiec2sMP/xk3rplhKMWq64mMJTqVnL
bIre528qJJhR5ZuL3pu+3eQd8eWzVs+RKh4O7mJ84+j9PXfR4R20aKfxdpReda3dDz0M/lpovKDo
G78mMWW0UmN6cflRp3S0cvNn7PF2Jja8wZi0L5mNayOeqHwL6+xKun/10C3I3tlmE2XRAH12aSTO
qR+wYanexXynEVxYTdaeubW9GOMESRyew7CAxyFRm6akji2DCfKx47x0nC0WYTZuTN/+O/I2195n
PWe+eXmbb6syvBCobev+m/CSJcK8byK6zC34sHNJ7iCug+FPYIjZzETwYcF43ILKR7t4OUYp3i3U
ySuSTn7qyamW8KsQqNl/qgk8BjFc7/QmCJEckjP5r6fJFv0m88VPADpM3ImPp40XBKgSdf+vjhyu
xJwEgyH4W7kYSB0LWrRd/zojgFSrHn9tBYSVCL3TlLTrxA/egJ29k56Y8PR2ugtSdswzduOyvCU9
DuXUtYDAlA4yS16PJlJkDJtfumt9ws76iDJKQXKUsZPFk4/kcXplRyGKy1gnsFQp6LoVzelyWXgJ
ZZV3V4LdXNmUJ6SEzREW2RoZHG4RcgkjfQsR7Yyc+gB0AhlEBrSvr66DzpsEZ3wEeg1Ci7a6JeJi
0+b1ylGM9ht0JZ1T/hI5QCZWtcRfW68ym0DZACeb0guoSxYAFWqZyoEzGBViYQYIlsl7X+fJRNOl
lmfK/mGdW+NrYKKka2Pvr5P7OBdXdhG9ahboQaipc0ObjLzY3JlebSzKFM1mUZ+AsMY7WEB0SGj1
h9XAMDCoTUSmPOzLvTVzXQad4IKxZMarfYeN5W4RI75KIZYqh9/lfoBzTxYiRi+JwOM5Z3a6z23E
GmBSVi7gBj1DlTXpPjGH9B1hpqT6ZqKfHr53bAwLrcz+RpTqT52iJgDgbu8M6IpaQ5kgEnYMa9I/
TY2GJHEEz00blLtQP5VgBOqq5UwTsMQZ0tE5L+bLVHL0FBUztTTSw0Uk02db47idjl/gduXGcxGf
drwmSuPcqkA2PJHzQVWOFgdoVLQoq+zZihkxgbozcyw/ThWp1RiSz1iBZeokztKe6Uo6geG2dI+T
FDe/jUdzRBD0NvQ4rWRD5K8daOfW95f9mB9qrTmFiQ78Y0Iz5wNpHYLXAYrvPqSKjgiiV1DLz2ir
IclmS4ZiDmZVbYXLA+d0Rde7l0qi0bBx9K1l2OCjc1suvRZyCH92snYCqn8W4B0XLbSVDhYD6YDo
EcOjO1b0Mzlq03jngqOz9yTtIjlPGWyAOrWBrLd+BlbT/wh8sTRzBo5WjWEYEgZFdFzFaxKR/0Zg
dNGWGNnS4ryCdjcvdrqZcJSNknjt6cmZUc8qtsFhT/LFVL3/UueOANE+5BsrwPzYzPa/vPxtpD+9
6nQZ930vD305vPgVptNhdE9V1YYnaNCnotTe6VF+JBFCGYM0wSYarH01fyjIVdmMimI7c/4pY4IO
g+FtRKPOJiaeU1C6QQhmapLkUtUl5R264FU/u+nKoVT8Qj5DcS+WMkVk5N3DXJn7shkg6UeKugk6
ju1wENfoFkBRiVBy2QXKTat/1iqAD9LbdxE7j8iGi56OnEYtE7VdGT2rXtVPKhUIXkvEbDot7qRM
bwG5VR6xp6kd3AmgNlepX9FeM6FSMP94b9qmW4usafcWiW6cFFlYAyapCiPjSctca8u9W6yKnjAV
okigu8AvH5hUiuQ9D5G8y5pMqS79JEdgiT2e0UUaeyfqqeZAdvayarVnEj23IjKaTZF0BXpI7613
e7Y3Cq6VZ/TTxQ5YQUkOQqbr5865UAXkyZyol8dDkbhgXMcIdBkb3sVh0giOHcHA/MizVHt5fIZx
ctwZdf5J096hJ9gR3tRRSpUcC7jv5aufkIVQNgkuVrILXHM6d7FPAafohVoVHjsBP6DgRcwVGgUR
4iutBeU9lhLYjIG/Dy2J2Dd8Y74NBNaE7uymNBVzNr2liaMgHf7Wrtnt7Mzz1pZZ9SuMFLyefS5X
cVGd8KCUsLWcgXwH8VpJxmNWQJMX38e3AJNFjGQQw+ANVn4kglM64hEwMaYslTmeEo2ZuOUToBtQ
jLa1vWYyAy2RnjRdmbKDoaVY+auMp60Emkm7/y6yBP6sAAHawCBPdE/b9HIiVRaOy/AgkXaEJM5o
3FS8cTVHy9RnSgAMgua8VDqTSS4n05Q/XdXXh6qRAN5t9mvG03ZswfXnZW2o6Reuija8nS96U3mX
wrHKjQLEBX3CesYa3+zwt3A9xsUTVmdkx25AanrU9jtOwd6LZEMZpvCMsGgfl0H8UvF3X1yQg+Pc
1WZeeCG5kdGwx26omnoDjJijF1Ra1ZnvlnAL/oiVZzYGbJX6GLgUgFSM7TaOVXT1w8+0m+StdlTJ
WHu41NCa49T/kHI8CaYXV2xT37nN+g9eVGP456XvKgSWhR2XdbhKv8gXVoc8qqO1bIt3LcreCenk
CKhsdEaC+KZ4Yo/NXY/svwlUjV4SZJkhzDQctSO7qDo+HmmJGT7XJkHYsaHVa0XE3v7xIRPwm4HN
63Sio4GU2y6D/ISzJZvsdM2oN1kpm9yyUelyleUV7vvC81cR1X7OvNsS+HBpGVtHVsKDLKdzC4x7
yXPAcVD1CF7y2lh1HVMvQUPm6PcZXXf/u2rlb20kKKY5dQRNv2Gs1p2AlN2lkU4rve73Bj7rzVjV
1yJ1fnsoqSvTLX+6Xpwaehn3ulR/GFZr+6RkYtghUa1py8A1kge4fX8CPHgrn7AErNpRv47y9ACh
FKlL6txo8veLdWpUqLCNsnmye4voUOcrLrJTCCyqkWLr2cjTq0dZKfNjqlOuZvBSB1iqSzcCyphm
8Nd9jRpUJFtEKCyHYLGQRnJummI9RM1KsztT0dG021cRk8nlx97c3bFvhXD/2IH+kiW0+INsRBBg
YuUJm7/1Xav0T9gDX6YUMzClfubFo72AH0MaREyQc74oRygaOcJdNJUlesbRWXH8ZljgA8bWsGjB
jSrOWVCfzbSw1mSm9Uca2hhfdN7rPAN4EjUfvoWXVox7ZE1IKLw4vaTn2tVyUmjZwBOIxy6QML+P
QWwOKylhN5KpFBO/7A8b6bs0Xclb54Q00LBtsStUGunlA2e34H2EDVCl4iijqD6L/tpDxuSIww48
k8Ily+2ae5zbsqY1rKXTIi+GC36T1zAhtNMBP2ccWKcJXGihGTb2LSZ5BO/csB+b7KB5NR1wJspA
KIJTSMogMh65cGoyZNiPbpFZbuMCFFBeJLAD/Lcpt16HIojW5mS9ta6ZLcGWyGiAsp6CHSbA2O2Q
csOtko58jyPzM5zTERGXg9OCRZPH+Q4JW7oQmWoQuSfvMHlfBp59K6ER2c3wYrTyOgVCWwyJ9pk3
SImbXnwMrfFdqPKtb/sPhr63MNzRS9A2oi1frUH4CLOR1ydGjUlUVxuvTW0sgh+6LpvXNpfvChco
SwBzK8t6ZwzSx7226q0qWEYM0vdS4z0FPby2G8c7MmpgMjUk3VFNQ7M12zJZjUNAVWXogK9Dc3hW
uv8nDdiUNNglx7BDGzJUqH5yWXcr4RzGvPZ2PpaGXUww4irvqOMq3uDE0by9a6S/6DX+lh4HQ5PB
SGc3K+kE9bUbS5RnQ/TKLyK/j8tiWcjyY55lF6obDp3JzURwBM0lgwiiZvzwTDQpT95fVU5/Gsyz
pGK7ACtGGs4GIcW1UYgPHD41sC1TbDTP+azzjh66UXpbAh/edPwQx8blQFoxhUUtbfqzbzQmOc7O
yX8AdTDBK5AGJBgT7P5gq4izPi3hIpidWfgmSSFyEQoMZGxmLE+A7NtXfj/n8Shi7GtvTBchtMWp
dxFlI5pxN3iyOLC5DqkEPeDtZUAysqr7zdjJw9QP43ymI4atHjeYE2gWlg5SATd9VpTWJZ3v5s0D
Uoj+uXm1p+l9CB156hKWYwjn6JZMfW0XmnVw0cCi3aZRXPuEehjqzlhi3aeokQuMQUuQdLsuUK8W
9ql9n9fHqYnCY1QngJCc+cLWMZOwDxGoKNHnIwTv7L8duc7FQGWdK+575ZQnFngOV6I4cmSDjUPs
0ZKAeUOikKEfCxrM64y1Ezv3HrkUfRRIFm4wHd2pYexoyHXECLNJXYc9IKHpGg3O6fFB4xx14szF
4ZuFZzsGzxFBIC85RtHXCJ3BoUrHj9Sx0Iir4t2k/vOa6O5bPoOTvjindQJqgyBhMiWy6lS34TXW
kUsZXR3CZi+0Z7Qd/zwQ44dSp8en206xlp725XDElpbDca1R0CTgtGahtkM0jE/GxRJW9sxivM8p
nMQ60ZsnksNOXv6pFYR3NdQWZLoTYqdXFs51Et06N5T7wpj2pAqfW6cnBVN+oHEilYtXgpAaeqmh
A59JJ9hYxxRqFRVz2LxqV/SmGTuPnG2UVb8kPpMmIBUp1/q5b5h8dWVxyHM8AbB12Bdhyw7e7yw1
2hS+u28TQqRVN/tw0gz0YCk3EQSrMI+3Y0uMUdvwuot7xWkOdR+nSFGSVWIdyCXyLjJ9Jz1r6U49
S5z2CdqNSE4YOjNvyJ/KtcxKLlNdHgwteVXhhGQgF5+F3allrrx76nTV2qmqNz/TLqariJCdETWe
7yJvoH1DaLq9gDGHIICxoiYoVc3YIQ2cOnLTT5z0HE//aWtrrzrgNBaJwRvL1AIQv+qaDxTsIqGq
R73CluMLd8m+STx1BPgIHcqGrj3lOerVJYkWJNkWZQ6/wnnPwqGi/MSIAbGfq9n5m/TUpXqwVWYh
juRM7ExLDzYJwMyem8Nt2yVRLDsLKa4g72VhNwKdooVh26BtzQ0C1wg22+SW1aIXxpfvEMI8ebRm
koZVPYjiaDPEJNeidy4N3lsCrFj5sgrjHkYndLBe8clkgWN6MbtxQHOhDLe3A8i9VeHOh47xACln
KTMdILoHKZRMRZJRCxynfZfvxtBKl53p/VC7NJhG52NEW2F5K5DuNqybUWswb626fo9dARxK3x3m
sCfPWRDNQ0pMpZDfDTayXHO6MuJcqoqw3DxCWjsSsrARWvYRSzBgg+fcUlwT5EIPFMhWsepkH3JE
8epL3Fs3uw7T7YRu8Zjk3702MB5AwZTBp9tgxXrOHSTHkeZBNoLzYqe2cUhLnwy5CEJXVA75s8bJ
w0doseNqwEUn3ODumcbR6lFBZD0aoFAXb0VSOPuAtLnLOCXGxRuQCHaZXOroKHFqGfFB9jI+EFPs
bQFcr2VqedvMt17CUqpTbI4XYJLlekjcqyyNaSEJoVv0JrZ/j60nCuxq3bbdHfk4717pt6uJQfKZ
rUTBu7RZKWCIwRoIX/S4CY4dQ7OMRsHJ0IsW6Fq+0Y2R3A7s+Mvaq84qpwMw6pqBUbK+PRpRcZpf
jaFlceDcrvY+vORNx3XOWXJWxs9wg0y5JO9gQOwnb9yD4SN7b/7MadL/fRbxD0TvwGpCjePQrnX0
ZqP3if2cNU53bQKdhb8iFo4NjEux1dQ9rWlxM1eNTzQNunvVBtSd3vjsaUNyp26YmHEFodZfvUB0
FxQ2e7rlhLcxVALewvIoDfdE//9vMeU9kOv8NSXYfEMW+AH47meZReW95Mi9DRN6bzQ3izvGA7jn
GjLbxLfCrQ+/bCnboVt3GZQM3dJbLMRkzSHGSdfKNqc1puD+jl4+WZZpr2+GgUVi/hKBNzTZqSDy
geM3UMMTUox3j3x3PbL+NNIG+td19T0lKiuu4yMu5OQkG6O6++fBAGDChrOIC9jApUc8mBkwvdES
sORMCdowzO8xCZ6U9qO5MBpuVm3M7uhm3We7aU6NlmV3rRlGRjjiW8Q6bdEEHigsgYer0NH7zaTy
8gQxFcObg6271aIX1XTBVufpWc37aGAyiKM2v/u2DV97GMlQqhhhA/URp64kWVqOPWL6+RdPaUbj
sprzFeffnFmttmS6efDhna2CwE7vrgchxrIc1mtEPPfYxxMZO0tsKnPC2uxU88f42e/7be7WPfOK
Jj6Fo9u91YW3gm27wcwqXogK1G9j2m0Laq9NqWwbqgINFJ0/lG0FyW/MbiNAMAFnSIpXhysENjyF
x3ip0Wuf8UtUtzrcT6WdvNTIYYCXwVngvvAbBO2l039Mc2TxaO6ZdRG1pPk0ITrml0GH0Tzukl8t
6AV1jcuyRqf1Xmiw3dBpshm1mbX3CwXzaUx+S5ekA4T3ZEAbNPkwnjs7gxZ/mLOMUm2vpQU9XVh5
fycpChiZGrz1ZGOOnqC2x+BcdhlV21JrDIYiHr0TesErwhvCT6HGE/jk05RNG4BphLHVVXALuI9m
rlG7U5VdHwsTyV3CIZBTAhffyGU2oZiF3zDQ652cv1xQzpk31L53NSucUP7FYvwv0tbY+SQachk/
pX1Dcl1n6+vSwYPpV+La5WBLmRosuxmuG5wBoqJIxJf5VAt72DUtlNcmcm5eYJfrxOD3zy3eCbLr
kw0J/iC8icwTprCHvv4a6tFg3U9KeslSR8+knnw/lUgCyQZ0rOw7gD5x12dpXuYRcxeBGyJ0qMgP
rgE3AUGmfCoJ16S07f8ZzO2e9KzPzvmYAQEBgLiwIt28GR2XdKKbBCkOqKK97l9lW97BASG4d7wC
1CBy4iezG/81xmCvFJjQldKzY9XEdJDmJoYJFG6j9RH2iflhMPX5rofjCyk8JZapJJeMmXnrj9Mu
inx4EvNNEYW0NVw3QvI0PzREx0szYcCOIwIzbTGpa2P673oY+WgvI85PijZD7Rq32aWygU5erQaE
CnujgcAX57LcDC3B0RRj0Ltjl8TC0gowUTWHAGPMiqzirYPa76UggXoNIqBZE0eylGGhYRZ0sCpn
iVpXY2HfNLrYKzrU/bqqYI9BXbiWiSTWMrmCmkfePRb5bSB2aytnvkKdqYwyNEn2yhvY2zWQ6Uiq
uKNWMM0BB9EwXBia7G5dHWQH0+HlfDxUMkSlykuGMZHAb40p1L5tanEYi9B4UrEVwrNA8SUHCatz
fhiBk13nQuz8TqOtICd109LZdOETuNVGWrNPmEajrR2dHccHB+M/W4PDWGIjospYufMNJQnwQmjJ
Ao6BpL3olbw7zNkXUHzLHXPL9maQEjC39OKtVoQtqQrzLD3xtLU/P/TKJl8/SLePt5v44xxsKW/a
47slFPStZsAA+a/BVRX9Dm/usHj8z1aeOGx7uo+bl/8KL2t2ZHwknx4/rKlIP9m19fN45AxedimC
5O3xKI4K9zkOyv1/f5KejaRiyOXjkZ1X8iqTc5gn+oDNa6/7QX99fAvfz7LJcY8/HuWBuQsqFTw/
/kvPqF8zw6suj0dCmH+bxrVOj0ehh8yTNPny+PiHIHUF1Xgr/vv1xKP3CwxQE0cirviJAxqEYIAl
j5eA2JVo1aOy2Dy+a49cXSRZlIwkeXGzqvTXjR/UFKPziyscbRMN3DyP7zZZme0yh2HU49/it2j3
HhwlnKr8cF+Ti9qBE//v9Yp9PT/FyF1pDPM/5ykdf/gQt8d/bGtD89xG6vj4j0TXxK9JYKEYQgHS
KMMH4hd3b1DbyQsIhxt+9/FqDbNL5zLjjS4oaM2jx1oGwoRMiJgwMVWxrzM7py6NxpdJr04VtTcI
i9DbYkQ3Fl4d0rD0WPPLSOhX3vuDoQQCcg6WW2yK9m2YnylijXxrGGGwNCg0WJVCGxXXMNDUmzOl
UOresmnMEQ8y3JZYzzG/dGoF4ZX0UaSZTzmhV44LzNsU2jUbVPLqzWF7dRXe/PmDIz5JZ9LfYjzo
SQ0ZsCgIaOigdNTCyxYY8Xw6nVGHajB6G8v4HxzB9qTP9zWNTQs1VGvxC6Ju+fiag4dpHgXsiGPG
YmTOW1w7fXhD1+90S+qLLm+n20QaceCWuLNtgA+PL3EMZjDWDv0ybyv8zfPflsScEIStfaaGT3q4
I9USDbrxQq7Uqo0w7Tw+xPY5jFLt7fEMRTiu2xC5/CDdiysT7erNK2XFGQbvfvFHCxkfOaNz9W3M
KjED82NdxN3G0yN9OUXAcT1bjFs/z52rhW50jZeuXY3zv2hxMe261kHdKTnnzksZ7Tn7aFC7I7h3
s5sHhxitSv78+Kblzdx8jbwJzGxg46Pshtp/38JpuUA1PMQFKSZxWf2aAS2F0LNwi8fGW9GX8qwV
KKKDsHt2x3JYFAAytiW3sAdEipaFzbzCdjYKSPjSzRjZybC76tivmAJ3L1gtGcfPu4Ig0X6X1QrN
TlsoKJd5eKkbm4vl4oGhvtmW5T9zae/p55NQ4/Sfuturs5lNhExjhci6/Ep9e+4z3hZlMAAMw2LL
yogmUY8p5uv4Zcq6H+UX5mlQjrWl/e0u4DrCvA8iCkpFKygJ3fAU48MxrHZt1rPmIQUaSPw84bOB
kV3DZKbu0BFYEnSUX+Nh/B4S7hxGlsClokuiyVMrTP08OJV8EXW7powdsZrGfwMOZW+Eh5EzU1TZ
ZijQqpNRouv2PjJDc611d8tDIkQIsrNtU5IUhUGKSmq723ieozl4qaDVuOGqnSMOzeI7x4CP20P9
ahYtzmCosqvecOAL/TveDZxDVrIzS8qLqC7lq9J+kOZ4b42aAzucCNaqTDlPUbGTSHoofajqluO/
ZSVxhUyn0x35WQRJzH+TpTmS7iAlt1uRdzC/m28ILgjy7s96Xb9hR9Wvjw/aCroAEa8BQJjH+E+v
ElahhEbP/CRCMjkWYn4RNTAysNqhkVRXJhNXq8Kv7yvr6DKvzzyyB+Oa5YSklHmrvdFxdrFveFvL
p5EYhmG7w+pGVmEnnsJecljXSNAaC7+k7eXX1wATObtbT1SvVjXXglQwCiBcUu7YvxMmW54E0P1t
liJXt2jPOPatFp11jpRg8GuQHmEx6A/lR1dp+tIRWJmikayvXNE+8sq8OthRXuN5qLU38HD6NsVo
CtCKXCwUSPTaiYTF7LIUY/cpKiwwuRXnh8ePO8UsItL1O4moE0lNG78M+7dBy9caB+hNqClO3uMM
FzeGcZ1YKRt05V8MR8NTPNnXydfs63xsQgt75TbWLwyG9/qYfCiDuIfU6hH7BO7V1E0BEbxPN+jK
vCs3ZQEN3XkxsuSzdNKjdKfymbL+TNsGIbqTHIeMljCy3ydGGF9+7SdbV3jqTZlHmhDyyjE/fS2I
NXNnGYGwTfQIGHgaYZ593em2AGH51bX2LPX3koEW2tOWvitsn3Onyu78+Kwo0NCLsnmvTBqtNG5Q
TrNqKKZQKV45PFGgZ4DVnB8fEm4jmOXqGTLTe+J5+Tkdh/wc/f9nJTVvRXkKQyo/2aVCYPP4iXz+
MdVhr079+DXt21XDEZpTMl8mwcJmVhrTF08AWM/0h63v1Pa+UNlhxFC2IDnZXw50BM+EttFEKv1D
iu6KCNmQ0zoZxL1gfh9jlU4mLCVtQLLlaCVHK94LdGIn2lQMVWm1bKI4rokg7yWVM8Tmxzd89KD/
/Ug//5xG2y+AHcewjK+3Lbt2AaCQafkHPGGKsoxMLdac/332+BpS43xjjuEpmsp+//iQY4pYs0l9
RU74EVlQMYmGbjG0pDQxzMdHbwpayLV81e8mlC+Pxx1SMDf95rwHVqrl1OKO2f+xdybLjSNrln6V
trvHNYcDcACL3pAEZ0rUPGxgkiICM+CYh6fvj3G7rW4vyspqXxuZMiMyMkQSPpz/nO8c3LB56Hrz
RdV98Tnoqtsw4krQVcrqZaBLcdZD9mBVRCeHAgAhKPAdTMYRi6fUG1pfu6DvbpTtxu83OBzDwJng
MikiOd9jk//u226hfhACtWuH5mGo0XTtdKk+eLM2XlV03xwMKejBYH2pOJ9tO4QGXIWczyQXIyIP
TfsQe3pPMTumvcQ7lSptDvOCWzSnGXAkzTUj59VqNp/AyJ8QSoi5Nqb/0E50mKlxia9GmkfntNMW
gp03fmf3hjEknzVqX5krDCJgb0+MGIbrtIg/UCcDBlV7M++uIrLUqwkgflUu1fToI673buRt8Nhz
X5ysDnrKAI7qjjiaddAj5k0uJPig2jij1Tb6ls2u6jzmNoxpn2uY5JvOa9K9aPtp6zOH3S/a2VL/
2X7B5E4K4za4c+1Xs1GoLu9LV/c/tNd16zzzqvsCy3XgpjaRgUZn+2wGfZlKJA5GgNRTifAGFooe
Y/z2h7i2KRQpBvltha8WtMA3L3E3dSOZOOXo34RO9Naopw+hb+/e3JxYodUz9qgvqlSYacjJuHqW
pc6qY+Aw9CE5kVreW1O0gwTN5y/OkZZ4VaDf95j+sK15yuw/mI6/ob6Gvw1MOrMzsIYzuQ5GaQ/v
fDyNMUzRfPw58I16eO/5KPwt6rnLiEk9OwDX59vvzNWIEUkXN3gBfvK6XJyTZZAbpMCFbJGXVJep
lvarMr7mHPJhkw3JqWFmt/bifrWU5CX7Egk4z6iwdpduwjhjG08uqzlmyuoj8lJn26K478AC5KdY
mhwjcHF5sJBGj/fSLh3sz5JNzmOE14ZvsQ/6m7Lb/ryEKTYn6pfAAuYXlTU5+sP0vdxwyoyOqUwq
8OSMs4erDXs3jWuPLZCigU+l5e2WcqZziRldkkOAdqEMM6PEst9XN9DVcjfV4Tere04eU0YY/LxL
SpfjvsVY1iEnI5UDA1dovs2DFfnpdjHjaNV0uGc4FMcsUBguFE2Weazl0Uk1zlLpM4BQk4cbiglc
IycXo+afJLOcM3cgdf773RRHf8amj3aE77Hzx0W8HhznZtGiaGN0R6KqpnMr+txKO17OWS+C1HMI
8NHDvW1NND18RemFtA5AlfLEvW2dR64+xQPNhmHdutjnOS+6c3r++0VxPwnoRGipmE104IzGrdm+
tgiCeeLFsWoMKwKspaleoP/2OxmF6lxiUTgDcPLxneB2A5oPcin8njuP0FyDL5AX+mxEzx5+tfWA
EXI92ml8wvocn/5+J3QOkssLf+EgtXfK7T9oTWXIri1yxIS4TlAc41NshvHJGSmJoQbPwKtiFSdx
+8LIrjiBIPWPBjc6Kyr/9W/+49fqZP4SE/ax2eI3WdhNjosY/u93tFwqMpvHivpH8vJ8mU0MfOnc
UquxWPZeJJwDh9ykavH2Z+N+c/du6gXu7Z9Cn0qxVPYb4GQ/xWgWR43mU7uWf3DbsVrFEj8GqNAm
Qd0uSy4SXORYCw0/q06eAXm37sintimD01wzoFFTc3AjECr+7Ytw1XASYVZs0pZqEcCEuqIARftW
767lCP1P19yPpjhH5GL/mUvr6+8/UT6Yn/5+9x9f/v67XOV3oy/inZBrwB7iRNOzcXIcVtO5woMW
g/NDVrSA78YzWSHlFM+EwKGG9Xsfi+vp7xcT62ugbagodrUcF1rkjguHfQIbHV0mrdwUqRwPztgG
LVFWgC3WBkZqswFKS5g0TU9/X7y/71CaRN0xQwiwtTFeB4O6mAh99dFIKSHLRupcWbcwrToE2fMZ
PJZtdkwQe+F+DK7/4+XG/M3bBt7VNa94bgkKUPvlAyO54RVfSx+ujDfLp76trNPc9UdXLs5vEHTQ
8QGTWQLXC9GSY1JaV0bdCOCYbJHCTeMd1DB93m2Vbmsi69s+qYZ1bfTlc6rTc+zevGJWVT+OVpIG
KHv9NR1AnwwNmWVFSmVnQRS7aAtMDB/zT1k246lAazvUjhuRRemyE/Mhc69NGuIXC9uoYNB7FLo6
S8K5UDKW8soUMw/MMATPsMhyo3PciSm8Fs6JDAXz7icfrcDLsfVMsWe/gFqsMsbrSHHrKLVZ5+Nk
OQ4WibO6eaCD7zoSm3tYCCdIOwFGxP1rTOFq5LSMbkoEfvgMjfEU6dykk7jiNRGkEcF9cHeonEsq
imoPKiNjCdHTEXg7iUCTQzy9MremCYlpfADZ2gjL25LXIlrQ5AzbjIlDlsmIUlvlfuE1BzCJy6wZ
DgM03ipnQOxWOT0D6YR+AJEkGCQ/PfoiTac2caxZ5NnedP3vcAG3FCs/fDBj+qtDpn9FYV7sWc6H
Sln3mfYaqpeV9wivo/3Xd+0yzKtWhyfdzeqckx4nHNhtTDGLu0pOF8clQRGHNWyP8J67b8sQjQly
7PlvN7HEnquUYzsGP8sZwfMxtrlKTX5vgv6TONNFKht0mb73Sc5tqxYreV45p47uC7VPXRJjCqoh
0N/s2bGZ7+bEM3KZ7rLKO/D0a642mY/duTZQr0f7bljC9yHKH5Lis7Nqenx7u9+1HGVZHii+SpP4
dhyur5lHsUkrxmxdI7/eO7b7PHWVeMw9sXJvoCSf7rmtm6n0y59XZT9+Kk+duC9TsWv65lpO+knP
BhYHtmgnqhGkCgJXbfce0W++no1u2HUMHPg0+e4Xpw3WCJGOiCXTbhkp3Wv1nnGmFdhW8TuX5mdD
VVgpIJDLwT1qjn0zLEZfu8zu62aXu/hf/LCfCCHZrPPxIt4Qa7dd3GLfkZ75bFrPVBOeCuSEPZPr
dpfwMRak7fHYFq4dX6eaTGRKZSIn/syCx6WVPx00mOt9NthuMDTKXWtpfLI7Yat4NGw3fsTfsYHd
B0lk5LpkhdZBhOVjkcgfUuTyJCPTJOeBFSZeQGO3Jh+HJL93a7N6jslDMbt2f3Tq/IwjPSa3F68a
XXxkomDNMu/IzqWryBV6CwtibZUMNqOipvpHkmhyuvkXViVjbd+Sa/h2VllKJQclPstFs0wObt3t
WsCSDhPkztnN/hAMec5ZjYtOTRHhMiDKNVQ5jXSwFvhUzah+XPC57pju7FEvycRP0mDO5uo9WFJ9
VDO33XnW+boxbhF0GsVNv4F8W5j50QjnrUvXUHyzciQ+xc2oXL9b75dK/UdvtOxt1wLZ0k1I947n
RPuxLC3wKhB/q/4CgKtZlwTRb/8hjyeAF55mEREDEEnxXWiimGNugaewm/6e1j7ajjBgJqSWTaqU
V0nLSxVCitzApaYzaKYHkcK5ZDMnIUS1uRKrpOYaT4gc95Air25383kGpXxWYtr2JZRX+Au3QnCc
lWSLJN605Bv/MA9OxRknIrnQDpSyavd9HEQdAE+yEXm7HbtEsu3IRWDgrF8qXfSYqw+5TbG04XEo
127tcbetPbphn5M68u7c/M7Ht3NHSMy9wPyaqVCkRxG/MORK/macQBSN1F1HDc5q7kuFSkFjwjBA
JHiq3cyG5qToJRpMJhaNdy0V7RsU9u1TIoB3f7/ciJvWDqK+fWqikf7lMBkCuDDEJDQFttQNYox3
M7kblEtts52eoJLXTPhM9+7vl4yjiDm13VEVD37NPYfAJMvud+99wgid2bOzag0B5kF0g3OK2uxA
js5XQByK5lFHXhmg9nxLTv6vOmIWX28qwSSczxM9ebwFo9ccyBV+p8QNg7HJcBYn85voHSswE86d
gLiuTkIrkJ7f+HuzNgv+ImCagFQ17hksG7MPBaPUofJRt+rVbRPUb/9dV4Z7WXgkR1/fTSHD5jYj
VoH+muLnhT7miwk0ZkxqaCyp0AHyWbli+jLw3NJaqN+wbE5bCcAlz5N563hgcxobEDis/dKUb3M8
I/XTk2lwZfXKJLkoP73nhw5TqCW3LBm7XoWDn3wS7Wfix0nM7rsy+B/OobclIZav6O3BASW8ERpR
awfate8tIys3hg3fwKc/WBn79Mj8GxwpV7X70UQSzqFMbJYIOzc0poWdzv4NnxjGWFzRcBuH+K95
P0dbf6g8b7ggi2/TMJ4oQv4luthiwSN1byXZm9tXB1kUF3KsxrkXHU4PzD95enI8n/rYSOJwLj24
E9jxJO6S7ZKou6Xo/yAtNOSb0t+RdvwdixOXm/gXP5oZ5B0zZnoM5HHxqW3GjLB2HPFY5RBFY95e
qOGcFzThh05ANxGq/ZjAVPBB3oghMQ6JuFVxzkX/MnqhD5GGditqlhS/RYglfbVRFWYPGih1B8tu
ibpvHOP71q/Znn2DVksFBKRQORbOJH6dTBGd4oXuBipevmchvg2UDXg3nBSASwPMgB5fT5tOF2nQ
FR0TXGrrBS0DDMgJalrJeaioQXTCB+rFg5HlorEJ2jTQAlakKvAyYnaJ09qDquxBNpyN28CQOHk8
72ApQOC3rnAEcJzJE0vIxogsrAJEN+fU7LduOICOt9kcq5jbWoJYojv7ZTSiq5tb35ad0v6nBxf5
0sjwWVVPvRG9ZEvNVL5YGMA5IIvqxWDQKF9CVb/F9EQ1s/wTa65rhPQpE/K/LCYvuJazTxskQWZm
zXMPoy8W1SMEnmeAbPCUTfuLbKazlh7SlDbYQ5DErfpXbDBbi29N3kM5bbgkPPQ++JK52IZuc8bO
IA/kY/lrzxfRohiOSQIrP6Wjg949fMOguUauHFEOX8wDYGmFdO+qgnP9cmA8Xawg+QIzU92XIdku
wAYtbEXOfR4pThU+I3BRHmDtEujjuQHgX23DWl+YosQHep+eXEwVtz+rLumUTd3tUwaeimOq5Dzp
f0Y9gb+8ERQBu+rZVTPyl8cbjHr/g+eHdHM3I0M1Jxt4LqCNZKVibhdGRqe2lVEMQ5dWR33vuvTH
c+t8ZTI+qt5JcTxEb3nVvE+KYynlorjsx/bKoxNgSLLZ25LvVhJTag0xbHznVxuRom9nf6/jCh2W
d725VH2KlBOW90tsiXWOnLuLUhIheGEI/wB5bEleZ2N08iYKSgiBYD2nkTrFtbEvkqRg06vZZeVI
7Hj6Ys2xt/bgEQDvtm27cODMh3CdWuSgKoSizDHPEhKDNbEe4rEtyydMVwpOoP/KBJBiEo6B+1pV
n6ZJ8vkWF1Nxf0lnfG5tqljLuGWxlnDo8BpaL/lwt6r7yDgRl6ps71H0nv0svGspRFvhIdjIhELa
HgFqNZWDvVoW8xWIxi3aPd7bNNvD+7334uYP50KHQeWR32mt0rotSThHwLCBIi/eL9Pp+Mvb+rPp
23M5U9FYG+V972oUFAONHfMphr2uqPelW231pa2MHxqhynMsL2WPxtA63A/Ill0n0dAbxrgMIfNk
VC3EGP0nqmGADTQO0J38MoYfHQZrDCnsS44nHGYDA6EJ4zo7CclxBbS7Kt5alCBtGz0fcxfdEPsm
byhYtGpDO/aaBArmuhZrsjDCJy8fX8QAbZIUZLteGr/hA+K2a8+xAxXWh17QJ2YOdG9JfwIyNsod
IWOOKEkQq+UXTsOX7Pb8h3nxoIVZrN1YXYyWB7sDe2/08sI74rLsFEvQ4BMaZf4FauDd8g4xCUrB
SKdtBXcKSkqYqLBdpmGM9IjBoEX4gEoeiCQi9dUSEkb4aas8sDGDAkuHl7bE9joR9NkLI27wx6pt
TbkFCJR7JzLeqUVe2376yZ0lJgTwmOjlwL3hD08PL3JNErlkpfAU22Rf2p+Rgpk3e/Amm1MTg1vX
4R+l6kchWCpJxqWlf6W84n30x8PS4xnNe2uDEfU5Kju6P4Bsg9JuyIfBGWi5hxwXmXxPnA/bkAAg
2WEE8O4adXe946DazjYiqvlp9fnnCGxptTTitlLR40DCCdHZ3tbcFIRVEgmpGmfTtFgwY2GCBZqQ
1w0MTcsrr/T7nN0Q3lRLJ6q4SljjGwngBJOH81YTTa2xVbUOE7s6N+pgmJ1HDJ0/PvULJYt8jEk+
JfM+tg6BhmyLs1QetO8eAVecaSb7JPrq7yBl1YFfuDAOZb9yGxpMp9rHV2A/0tTwYACuWE80nB9s
rivh9BQqAYq2sLJ1Rs9zSi7cwzEQs/KOTYfkHLXffkxfldacG5JoaDd9Hj7hfQIBR0KY8BT1jRlv
UAimsGT1ZvIDqVtt+aTQjEuyyr7LuP+VgBKJORHDxo1nTM+R+F2CCi+Mr5jkO6MlyBi6+5O55WMU
9y28iTLQBWJFR5M2r3djdI+JdM5OVL3Y8fDIoiRj6jjI2XBSy4D1PHMwJrDzqPvp1U/noyy6niPi
fGWVPZc0ITiaBXRMxVrG7tUq5iMNOZBamxpfWMszbx2WxnmImhKAQryJ3JJRykMvDMK/OWzkdrtE
3DXEvKApMccPvfQutiW/SsZJTzDXZfnm+SwArdkfWUw4LaofTDh3YmnvO3wUI/M+GRV/OtyzAXyj
Z9vH+I+R49vumx81WrQx8EimehMpATJ/4XOnqHGEjHTLpj6W7PckH74dtbyLkAcisgyioHQvjROH
Tkm72byc0SnZyOHLhLCFt5RYbebJ/kQoACDNGteRjy1ZmaDE8yMcdchEXYmjE9eYqDpM1XSzmsMu
Hu4tJzkAZNn7tvuUf+oYaTR0qNgo4/HapQZBMh8cjDaL/WKWH72kexQuWhgsFn+8JRXlM5rTqyzy
fusYHL+bnmQ+9+6cA/g1d6sdJmbCNV55QGqiqQUD08oHEZVjxdon/VMSlu9pM3Abq6vTIDo6CSkR
v70xwtYw3YrS2PaMh+rYf436xtlxdOFhgjLUalUdevqF/f69bqdsz0YLch9CHMarVeOCEXHM96Ef
9u4IKVUTeA4yWR7Vrdi2rDpufJ29bFjhprVsxteZgu5/6QEJBaRR2DFAzLDh0xpFuVF2vRGGwWqQ
DEkNwodJ1p3c2AmqRJEMGXGchMWBatHhkoyEJroPtxl2BRmRfTYW9MGoRa1sV9b7uYwwI7rix226
OGCp2+YZDCoIoxXb6YFyFqB2QIZWUahPpQcpdJnKX15yO2jgB1x3LPDrOSteR4nnJBZWs3aHg76l
lNoQJkfrgxJhJldMccY0gJvyiK2yAQWIFozIpJ7HqYcKno2ExyF3YBdYgsngOjNzaA+MJKU4y7Zp
wTbeQ49CL9PA72Qwm+IcggEgjvZmK7iExXulwIM4zJR25IjOmYvBDYPJg303w/U5u0Z1HP2cVccC
pW90PhGRscH1aHTmtlGl2GAl33ZzvatbG9epRf3iVLCOaQc7TNrjNKTrC8P7ieoM2FMd+wyFoFcL
/25TATrCyM2k/4ZtjfFKqNrZkDRMLlTF8QkiY0WFxfAppwaIIAci3ExB4hshA6nIYDbCkL+q3kOE
ZCjcPkd0+0GMQJ+KDneuK6c3y4bdiFPEAJTTFYHr+kxskvTSV0S6b5RuZ/FR+qkDQkrpAtPgnBq1
/sbNoXw2nvFqcY6exNA/4UXXtt7Y7C4QLcIzMDWqGwabfIzITaqvIdYAtwEh60hGnFIU29yCeRpG
810SgTPJgIEU8zUFQn2I8EPy8QBClFVvBc5yrMhOxPW8UYAJ8eOaSFUP1KMhtgzOBuhBvrWngbis
E38sDkctH5hFXyIiku3iKSB2z171gXdi5y/6Yjr0kznMWjaVtNwb/2LkbMKD5qXZdnBMtcXoaZKB
Lssgm7xoT3KOc5PxM4aq3duiw/RoBg2z5LmyxZvvhxvdgi/08Lsxzvvwlhri3S14KUCOGxPkgQRe
azqDsE0KDBRoD58t89/b6AaVqgEottjXYjFvJb3uJ8+zT71PYZBvskYhA65R0sp3KbkPtqMQAp1r
v4mRPFUheZc9PvNg12uv5N7XYprOs9YFAIf86vXjC8XdHPRwtHompd5zGW6ZepeMArk0qc6ljJbt
lEQXnc1T3m/gHR3mmCGWICfHaxcY3jzfylEJxCXNpbOjOXCiBVxhheGoCQnBuqA2cF+clKRB1p7j
XamzX0tqnN2Esmc9CW81Ip6By6q3lNv+Gmt+4sojKgK7FW0KG5zTQ2SEGDIcrJxwS+lNrD1ABKE0
gWcbH/KklIFOG1oBeRXtGmsW9FJ48E746pAeOfdzcyfpJLgzDefEBWLToEed3ZjSDD+T1jbJXI6H
VrSlz/cpGSN3NUJyXIMwev5LBZg7HURGMu/UIrfOBKq9YxgUCAzv66KKy03K67iGVojXQvUPilfQ
6V+gz9w1U2eBSKJTedFeitUgo1Z669vcGztvuh19f5sRkVOrNjNIvwOpkIaMKhOk/nZoIU9rI18F
VCHXbESFhRBCrmyuGOQ1vn4jtwx1wmiCVBMO9BCQVmJaHkKmEwe4Ag903nInm3GfTUyYgOuPMGhD
WANJKk6Fmd4RCWleqRXrd9k48FwwPN4Uc3nSBgfPKvo2kvAHptnJaqvpNZvfItwzBBmZU/gz5/C8
AHASZbQcOn7MJBNfIPMYLztEFIjPRfrAsNh56npGCDTOu1s73AmnG47JvGyTsUi3Ksp/ddCw2qbq
n10ferGiBkXdztNDZj0lUuADH672gpMRZxP3mAVkgiY9VTvGLw4Fp8UnLFhy+oH5nEa73qgfPQkx
ThrNT4fle0hdWhPKkIZi213pWM5ri3LcOqn7gKpsLhtkjQsrhSsK2r6bEzTkqP5gn7lYQGM37djd
GX2x9WLKzZuCvboCNBaoTk5EEqh2dGJmOtwSw01vuJ+2pexN5E+0f3csAosL4bS2xj2nvU/f72FD
EZaFP+TcY//qaDDyE06rlNI1tovlGQ+Z05S/7NOCnEd9kD3sMOGeRQ6iKMXNUeRiOSU+GDKOJ4cE
gXsjltreY6AAC4hABFaTBOUih2I9hfFjnlMj2Mf1Q99uIFbcqoedBubEc175UKdD0R7qiiqcfkTi
oZQvqSu1y3ime+Xga6CFKIkOOBDUDok1XHtc9c3yPYnOsu7ag90Xf3ATfDOteVL8R755qx52btPZ
Wb0OzEtvHoN5revuOaVrYhVH9X3oiGFf3OYkI3ENy68f3DKiRFKkLwNPO28jhcLTefEmfbvA7cvp
Zp9rMKYn1nhJDESNGVuKZyubmQp7JApfvXV7+53tgN6eMPwYq/gFtq+1dWji4ToCXW9JiqMbY4fQ
hthFvCAQO8ndgYn2QJ7nxq4dKeb0a+yT5IMJ5xkkX6BI9/cNjQMtqQtFUpZGy5bqrazlEYNVRTa8
g8BSQdLui43w6+Ro8oTsbBIGEGyehiTEydsR5BIODUccBgwRYRoZYkwOON5pgvqlRRPUpvXm+knP
Ijagh3NOrwbiKZkRLA3mm5vUGfg1FCwbzTyxNHGJka2wnN7zDPwSB35qBjaDUe1tS/+inoqtkJOr
e2MH6/sJ4tWhyvMDM/uAcvj7dkzuQpTqVUq1G0lo9sIqNy/jop5SjImUR0N+KCpYNlGL+Kl7ZlyK
TZirjggIB99UAZfbB8jiocOzXy6+hwTY3ifScLeZbqGHXhddf0q7RdgmhL4q65OV0s6VsLisjBSr
BLWOBtiBCrveLSkBrR71y2zL6+TJbx1B0zFNZnQLzA83LLFPWfqQFjxSwHlKuJaQHwZw6IZE+nd7
AA2ixAIo6NqsBnz8fvi7QHHHUqFIMvgoErntujuzCO98A+u+VyxFkNXJO9oYQl66bN0Gr1kS/al6
0LdGOpxG1ym2jrO852PynZU1iPeagheRCia+M3tmwSpUR+VGcOLWmG1YBL1sB5u9upsKTkMUIF5J
5zA0FitbwkyKNfpnaDLF0TcWwNg2X7UsSNoM/QHTLvVxLsJuvdw7WR3eKSn4ElvOMdH9gzmwjlmt
2mdVku2laR4A6oK5FUjYVVFxPBbV15iaTAnHhj8bshU/t4WwWeS49pMUt0CTDC/z4p9mgw2Vept1
XbuSm0OXn5ZZuegQNlhywNTHkK34wdEYw6nEDBPgZ9XCAJIhCWE247ttGyeIQWGvq1pe6Rn9ncMd
uWubhi7Sm5yZ1J9CVh2na/R7+6UvLfMhdRL50CddcYGwfMZIUR6yxVArirTcl2iO9qGJdEi5Ibae
ZV9703QwR4geHoZX1VNrxcyazWxi/pxOBAoQuT0yLlJb1O1alQoyHF33onLdY9/h6LM2WR8zM+ex
D5ZRXHU5fCFjUnvJtsol+AWoTrkub1aZRL93WdbB6mJvt/1PNeE44Qf+LfxtLOZsNwion04WmluZ
kcmXs0uYa9g3TnadVBOfSMbL7MueSvzLmo75tMu2rHFHwuTwCX1Gnkv0q+3rbWO3R8zN386QYBAY
hhPGGyZApDXof4fpHTvMMSpsVmWYfxo9w84yqr/mxHr3JIlXCFDxynfj4cl03GvvEQ+Es0RPhlUd
b2XJ+5s54BQ3HaLJ8pA25BXokeT26vGnTs9mzRS4LuxNHssvJkqCuQI1K1It6Y7byX1DHnqIzQlD
jwvGGWFtyQVcLadxDnm8PFHpTbxUfLGifCY/VBFCNbDZvkO726pbC0ss5Ba3kb0yezfZt2x1zo3c
p3yAKv/4nwIxGiHn/6JAjPf17wv1nzSIXb7y5N8bxP7+9n9ViNn/lLbt46Wybc/0TNOR/69CzDAl
v4YI4vuuS9bFVLR7lRU38P/9D+n843+1VX/71hT/NB3fEb6ihsy0WC//O51hLpaL/68zzHHhNvue
5P9s+ZbL0J96sn/vDDM4scVVQTHHgOO3M2HzeL5/MAam1gOzDF2FHxlzyZ1Y1lpzEVQ8ATRl9Jt0
ib9TYV40YetAFj49l8rY+PDCtgyoyLtyYFHzMzDNZM2ohEhbjrU5HiUn/CrQovjOCz87DF74kS6i
2wHsY8IyvcRYuoDmNQ9+45SrLjYfG8MOlqWM8EuIDmLWjAwlenPdTKCvIRzO3cB1N6WjfY7fDKpf
drXJTkmY54eNYLjAHMu3ejAxeIgJmIXt/5k6RA/HXHc2wQ2xiOZJsetTU/Y5ga4+psrmXm97QCsR
JNltQlR1tVYVV0UYFITO4QoFIGDqgGvuV8ZYR2eHuvc+0JuZ9CnsHFP/7uvo0niNXJdjxB3BxK2Q
jGdV2MeKKpFhjA5DglcBj8sROBG5jrKAhSb+MMF7rMT8adNCUUQucLnJw/BlRDSadU8lWmVb5idL
2o9zgRfRtCE517SL583BkIArUnlN6F3bVeVTYzW8zsyoXOa96C/Tg1O7EfBI8HNm/QWftVsvywTU
Ms8DjAm4dvq3pUqHgNDMcSbfQSMQcxzZfnp+8wO45BBW86EGh7jpq3w/xcz+yS5+FCb3RfAhmM7b
5kxF/fNEX/0Q25+zMX3PNsOCik6xBG8BNbTbMqKEbG70QdOnS3aeMHU5xiB3e8QFOE+04JY+fCtq
l8knoAeH2Hd8UWVnp5ovrRbIaNbybJIDjhkLKKaxUcMG5Q8CpgEgWNGQ7yMzzJwZwqmTpPvcRqmk
f7Ygqrz3E/OCSLhxoXKscBKA/tZAGrF2ws6y2/UcFsl2gZCw6v+0AAlWRVNMz3q6KVYciwQxjXjx
69sc9mXwLsPCUAMoZrpRDtrn4ud3nIYlIi0lLD04T+qLiEslDGCJM86rbtOau2FO/AdcOtsas4Kx
lDC0bKKAOh7uOM7AyB0IMy+h/dsaaPMiE5mD7dqJBE9aXqZXANvQ9wEkEl/5WPisHUknr4HPf5Te
V2NkAMp1b2/j8mZJiWlYY4nBzl89TyjfsSzn+3g4tJXzJqdXauHwRJjliRtoEswZQ57WC0kczdmJ
kTgH53EYN6k1v0odhVhduJ+7vnGYYXKS1d5BgjgtGYCPJaoWOJlE+YB93TPDZWRmwt8tTgWTXz+x
Xv3eRMmojIPj55/WEhZ4B/Q5yrfF4EAu772tiJxLAl4Rq91wyK3fOBpoklYJdvDm3KCWosX39yQE
3yrD/wIccLv7+TfpxcFnxg3TrSFpW+JmqGMea3gm1eweglB7J5MuOmC63PbAHUnUsK8mAtORH1iq
3DFu+RBVTsFWX31GOcxC1+BQovYWIyaiMwiUsfpJoVQjXjbMoDlYUPz4MSUQeSxQ9KWfbP1uepZL
/UhZx3cXc9jMjQaxJn60GDmslDWYG2vCMl4p3D4FmmzfLXGQwE5KZL0wW9sXEXItlqaZ8zjH1s4l
7I+3774eqAOL8z9ODOonJ4eHd6TvQctknkYf5VQiPYJA1ZBcozh+7YYl2pCG2M0hGToHNcuCIunL
5jS2uCpZOZGX1nXetCcTrie2OAJ8XItsp76gEf5M3nypl3BPBvHFo93XBBiFRS59aYEab2pccatx
bnf92ODYMSjmCPd2OVxiQcY2T7gZWrJ6bbInxiQ02YHPZla/iwsTCcuYxqCTjOYkoTWMY+UhBT88
z14gFyjPtxsGyA0sfsPOrRm0oHvqhTmB09kb0R1ouS6PenLock3lJrd6C4s++k5i6wNwGGdVLcSQ
G6+EccXJKBLcV8cSbcqwmOeyUH1Jt+3RA9w7R/oWDy6N20LjQWX3ZvixHDrDgyPRtfIE3PQ96sBH
k3SjVtpjjMpqQGkkfmd/1xZMhirFflbbTkDV3o81M+C3qXZHIcLFqrphSxEc6sgjDtpmDeWS3rQJ
kho9cDtSyOjv0QtLJQHGRe4HZpvMT0mVPxSh+N217FGKMMN29q6tC4a6VPQiOgyqYUaTeTOebLP9
sMyYnXOji+Q18vTRGUIXJQwnLuhULsBygxn7y7URMCL9f2g6r+XGdXaJPhGrmMBwK1GignP23LAc
ZgPMYA5Pfxbnr3Pj2mHGliUSBPrrXt1/1inuSR0irk0ygOYH8npt60vCuB459sVLfE4hq7w3W9h6
WSteOEitxNVBSc8TPG+Iuvs2zB4qwUBgnUBdTeol7+hLE6ZkWN/8cK5MslDcoNk9cRquQfYMqN7A
GQ7FaNxngf2QSHnlzbyrx9LfdSnAP0tKteupvUIsKNUJ7DkXkLDIFYCzNK3xy+ohwudz0e+DfEKa
ZxI8jnWEaorQK+aGU+kHbHHqhlPQbvWmpNuZeIfdfG3WaBLUBZh5/2ZSI9jkxr5J+s1TE3rcZSGx
ozZO5Bq3YvrtQ1ZMGkEunfhndU5PbRgcxpUGCcNb/syLuY3Pip1oMHUCwb/UPm7eWQ/tfaNumwaY
Z48ekEwmGwyit4gVTD67enknUgZsK5uA4JV0ddUvw1zLPbyYP8kMO99E13PQiOX7Rokg3CT3/hYs
0b389DL2Z21JYVGwWez/90WoOXbt4d1jqEU0rLk17bTF+ULkqPaMgy6YSQo2bGOqyqNsyMcl4TfH
XzQ9BDK4anLtKDakI8nLITZ3s3OQKqFUoIgDUmURWcVPy7Pe+9V+tjJXxV6aHr3QvQ+M6hZOc0bO
XK9HXgKJue7iEQ59JfRKGZTDPMIoAysiLVBEtfWRARI52Yt3F+Yvky53lTHTLiX8Z88Irvz3P0Pm
Ez5xef45JkOZfxaSLPjTT8U3+J/imk9iwAbXAqwZvHcqXKj23gYeyr7Bz7KtfaSNrAynZOJb7b1Z
deGlLzLgQRsvh5YqRrVF7FAh/oLehbUzZm6iL62bbCQHZGIJgJHNWqQMoicY5IHtJthM6Oq583Ps
ZWshM64RfBhsAOtetQ+A1ulR4LAb8VZkNMplB+k6RtzwclKIGwi67nuw3SWzlZy9aamvPrCYUwL4
lcQoYLbUxdsDAo54r4jGjA/OtrqJUTAjSLz9DFDD8TLh+rwaspIR2tMhGOfmEKx732jTg4VomeJ1
yYX71w15YpAUe8jzKDPsC6ka/EmOfNKZixDsvM+TOM9zkJIYpF6FoeFc51iicvo4mhbvmGAgkQTd
W0tITST2FYDGiFF68aKQGCNC+NGwGqA/y7mjeZU+oHnfjn9bYNFk1xhPuFmKf4SNxqLno5clxtWd
zRemE39brPvIvXhaYGnD2DBuuJBODJcgdIBpiARB5RArkFiZ4Adjg5WLFDfUFB7tIU2qLvle0mT2
LvTyLgI9f7Am/zH4zycFtIek0DBvJHA1Iq5VrXma5w3C+JfmdMYCyHO72nBvTI8MGHVh/qBvFyNU
Jx3qa0N/KcMZSBlZZNA7PqzZPgMy0ZjemxxJPQlV3k6thbDvzzsiKL8KE9cha9/JhL142brBnRHW
PfGthH6ae/NG0D+sMgAG3Wt928101FHZ6KvkcULX3ZvJMOxjwJUEFYQ4h4PxF2/iniMIrzKXHx2p
pFTqm1WOb+QEH8OKouT6B5w+/9+ze8Lhw8l38ucO6/Ay4TwMl/CvU+PholQTki90waAVf1Xd/wcu
JjvaGPt3jSXhtPG2hQadm6O6ZA22DQfi94BpzbJeenpp9jz8fkRv3dII7O8ULu6CVgO/9CQFzgtA
JfOxrdVdUrPQa9hSXvE+b344bq+us75aD3pZ5VFWMVJiuMCBatoTMPTf1cJgJyqcu3TeubDd9KJu
VjftGYExSGkLiH/0yoCgLJKJTaj7kD201FdFdWhdECuhauS0KhQOpYQYZJqdSdv0UnD6G1ROe6a8
s5f0uq5QAMli8WInViPPfIBKEXKjSAp5q+e+sJ6En2DT9feOwHJelWg+okqubcB7sZZVgOibrFz4
+bO95At2gOp9Wb6ykXET29hixPId1K8otXhHvEvjFETlSYvt89Z7AkM/Hl2c/nVCShZz54Jvx4zM
2jrDYWUPaOmtZhRAD8dDJ2DZSCfxbCL0VyNHn8YZL34o8SBw/MCONO2MtGIDNczTxZnoftL2Gk+S
xJl49ls+YtwGJHiRrhfh3YD0XlCeOd/CbbV2ZnjtC7fe0xZhkpQvsasHZHfAvhCnYb1DCh6o+DkQ
lgChrTj002bPDyYWTnrP9aY7q1V0rjoOW0iKgtrXpXs3NR1ILfNvLJGpN5+n3u8PCXEpFYxL1Hsc
h/3U+pFL9tkBdzk2XLGEPTkcJmZNCZZXXAhzuxFuA5abHyI9bWysbDQxfEAnJwpNi3uyT4byXFeC
izlf7q1wcvZlZ4kYU3DXMGpnePa72sJh1QACYOCvwB+PjX5rgMIbQTzNu9j6eyJ6qGD7HCGkErWm
ZNhf5H9j6/zHHj7yhU7JGDCISWayY6s2D1TQDY90m6kjBP7umqK+KQ/IrV5pWlKCY76zZE+kmilh
qhIchVkp9yWW/SbgmVI58qc1exnbk4UM2PvQmdXQ7tY+PHoW+xjN79nzNKhxhOqMO72ZUws/aztR
wgKWaAq8v6JaucMFjrkmhRNt6uROt0+Lls2ptAEGjAVuHPArI7rxdWRuvIOLnlEpPQGVg35ywE/r
sD2GvAHyCxH/hqKfnSzkW273rNoIpOz0gSBWwjugtf8E7AsKXJn3Q7ft/KoROTpY4tLBXFo0HYZ+
eF5z0Hl7MbPojhkPNYNpHx6Q8NkZVhgJ5NHXgKmiGk9VD23JN9jBaCDZnSw4ymH6umgQB47w/3hW
QTY8OGSqoSyigHvoB8XbkMMdt+WEy0FiCehqfzr2k8TlYI5cFjTVz1n3Ukhs3ThOc+9CkRa7AZYO
LMrQfYv2gs30Y/FeiOXhM681QTdIZ001kndcmL+Xrnewmu0yFCYN5G5yGAYeNoqZjWIiKlPbe5UW
o4mxIZ1spi9G41ab2IPbRmKLXttj7cOkdhslo8zLplOTqZhwbhbRbcmF5ZPzmOfpPLnuc1In9sGB
6hhBX8kP7sBEs1oMEeUJyr4GTHBsZZEwo8AQM7urv0kNJ8MzuZBKmH3SyCiOIrdp1dNnRRaH3nrE
gpQ2qlMBRW2ssRT02VqBppEf8o/VJssTGKk0mkeejbM7/vgUzPY9MXVUP+qJ9Iq67uNAzyZz2Dfa
hvSmG/J7OWfvegkvYYqnTP5ZbJ47q+Hnz7jQ7lu2FV6OC0eZE2SQ0cPWy4sN8nfF3oqdrgAG0zUD
EQR2LM7stvTdpI99aTA0nXjDTZZUc8zdQ4MhTmUV5Skrc8jJokGKpTznBLnX//CZTvCyzP0Xh+7u
SHfvi+enV1UwHsyMjIi3YPibm5qEe/WuEys7aRLfUbk2RC2ME6PTgq40+a6YmcWQh5kEr/bXqDAf
2ykp8OCv044MHgmtM3B4I0whxsaKh8qWx6VZNtel6s7yysHfizrIUfnYWnvN/dzIQp907f92fn9k
gl6c/+k6jv/lmy5DIJi9WwPZeqhc7MhmdpGeU55a73saObiW4Pppr//gkcchLU3ms+QqQndy75Ip
b85HJw2+/Jr4n3AYsEFpmDkflM4ub8Yng0me6hN1EyBVpfg+AXOD7KJQcW9bFIUOHNCPhVxOgV0+
sRJgZQsxCFYWP5iRmo7Yrb+p9smZbFqhuuZMgKQ88ZwEv5milrasi+vAT01NLlQJvb6z7PtucOPO
G5kmwbo6TKwkCjRorElaleVU34dzWR/ABJGGaSBXeiV2TcBTPLCBrXGi5bJ2MohlgX3Ku+bSmF35
NIcBVpEipepacMIqYWpymYOcNRr5WdsHlyyGZVr9uca1xBCf1IOEPXbmyHIOGu/orG11TTP7ZIHh
o+1vpRxm+3bADKeHQq595IRvlmiSbbKNmWE+rKb11oM43PvWlo7hIDrL8VawFNx3q/OKrvw1tI19
MioeyiMYR3gwZJo9J/nOrYShWU6w0LN/eq/5VoRIYOS9s0HtDlo9dGQFD/DjH6e02uQbIv4S6OmO
8kKIxsWmfA7PFCUB2QhoxSm5f1q3bE90QHpbIye0abHTS/nGrXzX0y5yHYH7wZ/tTQqhW61uLBLM
B49yYlgSIT7HQOcH3Vr0DOdYkCshCW4Wzd41lHGVZayUSmK2IB+5O9r7oesfOm6qY7WiuHsZQk7h
Y3MrwLrmzCYr5tHQmJjmFe0hgf+wz7SXR25gdyhif+eSmHaJE8jJdDLs7GzrLCmUwbezcooQTJiy
DLO1CJxbsMQ7NVDxLUfUHFdl91RbHWsHW6+bTlev686+UFtPM5tdagyfUUdUrC1cCP6CGImf9+h2
mqD6Wp9UNR+NrPYjkRv+uXeLvVEk7Nu7jkNiigtkSXC9dykmM9xsE84pG0Gf1k9iLrUv0fX86W1a
xHcGE4gdhwM3uMMeip2XS5041nhS2PBxT/ME9QH/Dni5Iz9NXzsHJcezwoJZBsGTrJyidsnexxC/
WcmuloqL6W4lpBmFlfONOaDcIbQFTNEtAlVqWSINg8KdrA8c7LRyB0kTJyO+MmAn2HKN6SZ1uEhM
Os93TTrRKkNLdxFeCxeznz1jdOXITnBg6m/JvG/d6HSpyIplwJ4nyvC4G1afdLMk2l3PzUrT/Gjt
8c+/1SyVCBgu0UqW06EO8tu+uawZKRk20mvkhvmTm9GQy9mSChcCySc2NzERQnmw8GVDeYRJ6XsO
bxEUco6czm5ynE/PYuZBJfVltB5602ohHHXN87rABHJoMW153uw6zyPEMdjHXgZxNgj1UHSPNaMJ
3wDwvlI/WyJyEjrl+nA7C7BFAaG6E2LzoHF5dX56dKBtYJQdyK4H3r0CJUuj2okMnnEOjXR9cnuH
JGFX+syhx6cSzsixUKUTASami9Vu7vvafUrm0IWPL8wbaIZ0LWjnQJZjOZjuMWnBhnNiphwIpeVs
J4FGuiVBkObxZOBetdfSfDJTc0QQYJPZm/Qhu0YQA4JFG7C6AIT+9FMj0O88DOZUBrr2PknEcOym
jUhejLhSA+lBFWq7S1bJX5p2shORD1uv2Gr4l5g8HXYDK1WPCNzTXYHZp57z6kxDEQbvsZlOYp2f
x5Z9mL2aAu62zT4sa+yDYnIiLVZer16rOF2hIRkI7rmaLsIi9u8FIrjWS/+pbejphj+8LpbtPJvs
ZjnQ3rSUS99NLLd7NYfeaR7F28qeZyrs8ShX+wkzTv4M2NtgUFVVkSvpw0FJeZQY6Ixx0URpF5x3
aTFsUUGK3mdU3NUx7pmQTPR5mrEHLjSmJghLnkM+nequB9B27k71EKIohSBHNGkaPmxz3KNL31j4
DLGs1ckhd/yD7zXmtU8u/lxHuezLx39fWGwarAWUbs4/c8klb8NaPS+NAcCHFODepWeZZFR+m2Lz
GqU13tmVXTyWmUx4vtAd0phGrNuguw5Ups8SXdw1+ax8wV8WRV3HORyBtdkqh52cK5fgqUHEZiBl
wtYj6B/52WgOEKnOk65/vQ7Z1czFNQ9t98aw85t+mjnAOMGDAb9kt1JO//zvS78+rJapjrVB+gqf
6kx+1/+DLf1Us8odwoKM3ZIWKS1CPoayQh4hrjwT0q5Ovm01h6HEt0cC0r9UzZmjm7h4t3jk7Bts
uTt3plgNPhVR08rD77lwuC4GNmghXgTE8MDmnEE5ulcH79NaJDekw4IbOplKX90mTfhDir6Oq4ZO
jKohJx/YTTTwlOhAuc85/X2zegVJs8a9ZvvU28MctTiGOQcDB6Klnlxx6o73k1w4AkNoABtYE63A
ycIWZT+WW+GkW3enXojPamYpd2X/XjlQzAuKZCIWQFzsc0p+1guL9wRH11pN/U6GHgPUmTmTpnqD
lcWBWVho3h4OB7E5kfkAmIBjfmAeUdo7UVXvBH/Gx4xkPsyH/4ZOUXgemmxCQQgziXCayHExNMOB
O4c9zX2NjRMzdYqzdtSxH6r0VA51fkn+ZuTALp4pOAHCdL96WupYWJRGsL3fGugqXGrmzpDQPVVR
/LRdiELY30kHp+JcDjblBjbpO5JVoa7tawIK5dwkFLEbNHvgkKbfZ6W2Fk7pftyi/gKtuA7G8BBa
7q1tBcWHIzniw3URtz0p2ROaGbbCINm7kmESbv3buknETSGQ0pmJdgwOkLJTlHEHDok9pXywCEiN
YK4xlvPy1PkyvXVaOPLkv2xfz3xzHp92DjXbWYb/8KH09ZIcOIG8yI6tQkctmAc1Mdk3wkmPSTW+
p0SLdoO/BDw5zHfqGEY2oNBT4cLjhePGiylIZItvYEYbSPoQrKNJjRFvZfzXAQzZ0wf/kQrvL5XJ
m9FxPq+Ggt60eN85sUhOPkO4X32KdWml2rw6TITzQDwu09LuGycZYCIY2LFN+R0S8KBSOzhZ2Bf3
JUCPXZNrUl9WGeFTNHCgQmcN8wCTVhEci41Z35Ji+/cyUOqpvyyzOj2YhiDKtaApJ9Aq4jn8D95c
fpitaWGKUXY3pjZ/18JJT6P1H6es5n7pgiiBpXBGOn8B2IWo2bDrGSn/OHG4K7Er/slLJt2BNWOj
9NpxNwaKS3c108gaSx44Pa2uDRI45escFBuO7IYB2KJrT85ofJqm9TDkkk7MlOZ1y99SyfkvYCgI
xeg2Kd7WAdj4zpM2w4NNXA9GvOakkOXyCd8qvLRe+wV4Lr8xTBoXmREcvGD59aXx2OEBhfe1Ppuw
mo7kWn44e9KAnZSngYRiajmCZAPzrpQh+bUxkj80nfk76ZUTb4d1grFoxYZ509k9pXx2zdAEUzVD
AItYpsA0CAsKaIRQxWGsi/TNabArj75jfVSUVvVDjM5ErtKT24wCq/OcvRpGULws9DM6AgLC0CFk
971NMqMBq5UbyNhbp+JZ5pChyP7YB9To+aZb77Xvy3OZF/BrZ4mvcliYXyq7PAAXfmR5plWmcZrz
SJbsftILhwsbKjWp12vSD+/hinReYAQs8c9eit7z4npMIiPJPTgaC45um2eUNjGj/Ntbp+sSnDpv
oL/KfBPdBcLUwzwWKI/M/1kocxINRzmq2zFBU691YB9ss7GvcJwvbeI2tARAbmmQZDMlh3PVcCFg
lWPgWKuDqga2unkBaLu8itkML2XmzNcWJuO1Ldg0+wHb8HmpYteaX3lAfkojB1Qlxj/JiMQz05VK
NJURcQuAPPCXjWuxXCs3wGM4lJr6EmSTwvnJmdJeMvVqZw7z8nHJtjvhBWcfmEhkEs7VfJFF/ppj
uEHaWTnKL+aLi/UnpvD8d+LwfUitJYJ+lFwdDd+HQWCtN20x3eMwPzOs8070u0wc85CIymn9okye
PIbHkjDn5Bcq2NMYH4xjagSk3NYxhokriUhh5NAMb24aXQ+x6sOXvJ7YKk4gPfqpdWFGIXrqdbnk
UyXJ9idW7KzN41iW2Fn9+VMxu93r2voJe/d1LgirGZn/60H3wDajyfgx8Nv/+061rQyoJmS7UwTz
65LqGvNRSKcOGI6DsUBwZytfXn3PJncxMlETYtHXGf7+4I/XMQNz4KyZeegkI/VpQZ1yRvtnVjNh
bO35wL+L+2FE+haMmNmyqPt/368YUoNbIDnXbGbj1RxufSIBVw/JF5msDkiWAhnz23s8MA2noeBc
do5xqbcvXVldUq9Qp23ne2GQNbAvvVRhNe8NpGAeuB6ychEymUVBu7ijq/lT7RKxsvtYM3bCqOFr
TMt2lVpQgyaIufzil4zxC2WjdYZ4rTiEW7QAHWQ/fNncIRgZZ07rbowH+7GqxiF2kgKw6mD4URY4
FX/7/78Mmg1wzngkHtZPZ+owIWsWr3UIMVkQ/N5VvfDjpE9+Skh1/IGoF6/OOgwxBquCZi9qiosn
JROC4yuKt5F8eWX/6eW6fsAjLDnUpuocamR4V6x3NqyVk6RuABsrJ4qF9w9thM4vLl0Vjc2aXyAm
4CTAYWbSLfZX0RFH4O7Xgrp86tLOibIcyQDi/1OgOCw5wXjIvMLY2TRIITysd17ivZZl2J+s8dpu
VyBmEuCMaBI76hfExYK/4dvwExJrY9RN9AWTUbR2BGifqFm3j67Ywih/SqKmgONe+PiXK4a9kbGM
AyBu3c/KLE4dddmSgtk7vbjdrWtgVa77y2wkCVchLrPGrcvblReIjpa1l5Lu26wCyIbnAUoWAKPO
oj/FIYO2pZR9OjyRNYz+5LoVJB00TMaOOOOBbzHdTVO1L3MXWJif3sts9G97RZWMTnKGwh5SFO0n
VDOcrNy5X0s+RDcbnz0IT8bm3XOwFCP5FXnEvpFGey7ZVIcPM+sKtQQprzxtnrRFexTG+oWOIwbh
4ZRfIfXqxwRG255qhq3i2g9Zp5b6hsPhE82Z29Q16BkvIZbYEk10NQ0+ZghC/KvDrIDWLabxb1mf
LRhbpleI0UFi5+iIk0lCnFIotFaG1Vn3rLIZPTjj2ENfRV2G0B3F/FFadnPJ0/61x1fP6L94ZOLK
oxNft69DM7aoQsLWG2Hbh5K24FviP0MUYTdKDXNc6DWJSwoeoixjuOIjetGUiKCDiGTs3AAPICbz
OeJVi4aiOjXwMc69/ItXvCdCPSZxC8nuf39vw5n++6cUwTK2fQfFuKHhjnbNdWDsnxXB09o68za5
m/AYMAkfCHGnBnoYA2eanQocHIoyLI63plZ+PKkBXTggq7RSy3Uq/NA+dTT2cdm57anf5iEiF+mL
WHzmE0vn7tdEvdFDafTJiaQ0ZhADUzmaIudHB7XTtRgU+8O8G1DMfCO7TE/hFkcMKsL4bOV2AcNS
Nqs8Nd3MOw5+/tCPSRLXtFYRG6rgTFivZcOzaZi2wTxTj0WlmsjrslwSA7hfa6lvp+1Zf8JipQaT
jZ07IOOLgSSHpKp0b0Jt2GvS6fjTCf7bvWIIsLdbh9SUgzNJZd7JMv4t6foyBcEjgVVsW4QsL/8+
X+DOx1KuR6HyENTj5gHb/p/bZAU3Oj5Wy2JN/fdPq2i5hbDVAItCaC3net+v4qwoFT86qE9Nb92H
PWtetfKBeBxIIs2ls8tL3ZzZ7ezalHwT5QcSGoqSR22nb8rkZh1Tvptr2idHG81lAibTpYWIqeqY
tzwm8NLfZQn5lh3UncqVCHHsAFJ8oFbjUP+Um7+e8F9VZTu7PugnlgYylyjF6kSgjBF6+VJQqHI0
HHiCs9m9GwZbW2L71WUeWwK6SdhSMprjMKhUfiewDB9743Hg9Hz+9znRmllf9HASuHxBM5e/Rekk
BE3Z2fQPVJXSKMibIdx0xsMybHtN9TjydpmHnomSzHPUS9CKVJEnsd6qFdmnk2O0oGM2FGkjheAw
qLv24pYzdhNfvHEU5N+2L+mQJQyeIT9wadSXfx8/O5OUqf5oHpx82AW0Du8nvP27bPuV/n2pu5Qa
C01Xc8mngm7ZX2SXbX8bJFjT8uIHnoSS0OppcaFik+lCPrF1czFx/6Oilq8mYsfFhOZKd4j9aQNl
aOm6nbiKyU2+LpWab5Eq/SicV5KvyhjvMt0HseUO5xzmOj5943bOVrykPTunlF7wO/a0C8tFtx5H
jd6jF31JxncGcPntXJrWxaXbWzd+fccad8wmOV0Hoye4UmTflSFjEdjZHQpCFfsYlMDzNSg9FFUV
2zR/c0afqhFGO5mLP50WzclcZXhrFZkXC2P5rRAagLTqA8ksnEOLGCKT4uOcvBzWZ2wwq0l2cpNy
7lSGd7sMy7vAl8zPqoFWEsktyus7rmCiQI+6T67hhzd4A/ZOlWAasxEUygyUSWkO9XENSZzPllh2
XlrMN6TGmC4Y+R1TctLAaU/Qpy2eVlBnxFN/0oB5+xP2piIaZPWTi2Dvei0mBTKp0M8cJHZ5MOll
YJaPW6+pW27TqXzOi6uejJswIE0oqJJATJH0yUq4I2l+oOMlucnabokmGzcJ8abIH4f55Ir5m5DU
E63E5tHsJPR/+1iUHtUwQfNgCP07VU8BrRRMLKzrPCl8ymRub0PPvueP/KRGcjGT+tiPVCkr2mUf
PBQzyb4R9WBXswAvEzNmKZ+V2Fx6a3LP+JYAM6vXAAt53wIVKP3wKYfUhHZGa4RtZTFm0xgEHySn
rAZDHsDf8stsLz5aKoB3ylq6Y6bdMqqBfmHme3DYLUd8nkTdkuzPYGimGvxAhqt2c+jGbx6FXLpG
pyML5YrJYYlM0cgbqSE0U08eZWZKtNr174X6ooGBpxbGrSi08YVbwavyEJlwMiBF0wDYD+XfnDqo
eZy/mir47FP72zZMEDgKhAxtenmSJtATMexSo5566OxMD8tdzrCaZBlSsu3dZYumCalp5/iMxwfc
6pL/uMtURm4NhKGsMAtwGOFRav3mEofCav/y2Fw7Ta4av2Ta2dio1uzQ4vBfjS3J2m/1mqZxHDOB
Lqjuk9n9W3vIXdXEPGoI+i8MQhHzdIFAQaorLLIPWUQqs96aiWgLWfkMQDsDdp+dMi67KgWMtlIR
yW6syKwXqxiuBoEXZxSvggxl0gg2RTjgksZ8zBPj7CRLGvGwJKfnZHvfaX/KxLiQ8VawSSK7gngV
Lr6M584Qx4CzJtu6p9G8kebFc51vctnvQdl8yaF/0RhZtbUxeru3JOGS4gcjcHh/vYSDWDZhd+iI
HNZDczARB9a2vzW9cJezuTdb4H+DNptITz/M9MpDh69r3zfN34Ddc2wb44MXinNZV+lzOLKBT5bA
PINheElt5R0NHuMxVmngACX3Sx1QHe8PFkx31I2pwIW44LxQfvasGNUc8ttwVdVe9/lFCtONWu0S
ZpybZ5kDcQQHU6aWsZ8cvOqiy7v9lPp5PE/VsUnzl0msjzZ35d6v4TszMKb6N5EOKVH1YgEGo8Bv
gYSdVjySevnfkFO2ruenJeevzKkR7tvlu66ARZQD5cJSHSyeCjCzudWLN4a3F6yKBLCp7FJGevCT
+ZE8HFPZ9WxTDYPNxmRuTzbXxNfgM1oCIoQ4trTVwbEGsWtLQts+pIjLmOS37qqTY+vyXHC7BehI
R42eR7jtX3EVOKmIUAyNGmZKwtQHSexwCiJrHAPw+w/uB77wqYJXYTlAjlGSvHXGGoQIi0EDMdcf
PoSNpD6ECYXkOQAv11y+cKPaLCMnMRgfQLX2LuUmwMa/tRYffSL6HVsJyIUsPg1rFB7Mw+TwGzT0
QSQFHQE9qVEcqQYjezZozBieMlphUSQNYpJc4KNo29sEzogXDNemB+xJnGW32nypKI/YN5NJ3s6h
eC2dN2RgMjlnCk+YzFUz2LxluVk5JkVtsZnKvX5GGAHOt7gcjcmPj3uQlA1U6ZYM4dYSKZoD97Af
g9miFwEkBc11qxDEKXPY5ZqPfyF6782/M2k0o9kcz17z40J6ZPDBigNAbmqK7qjnIJr9kOSDc+Oz
Qzy6qVEcOmj4uP0ubKSYyVAlFZfhlwLZQlDilkMGZJrtg4YWwjAcMwkDSZo4epiWThmvqbzHPbjQ
tPxDcFgdQ8pVcJLZH0vWHTpO3nl2dsvgts6YAfUEDcwRCv7EULtc3tpsRg5VDwmueTuhwVSzhLQT
cFS4CfoIvQN3XQz26jSNKJVgo76W1bu47XBaaA4X5es00nvvo/Ic7+YABR6hAQaKy8UErSSzU4sx
QVZH8JQrdhFJcM3/jB28w0Dri1Ui24BJJcRnD7cYsEYqh9R3jeRwtOLepg3axAiyX2qm8173BBb+
ozHma95IfZRzPh9CcY+QFeW8qXuHOfKhBp69dwsaFkgsfnpJgKNJpFCwKgIR1qJvCmK6DBHW17GY
wquF0Staa4G1Inmys+BKRIsAa79Q97bW5ymBRjYGoubxVkRkpIMbx80dkEwKeTPnUel3FaIQCvze
I0LKRJA6l9ZIIFNbC0xGXG7Y3MmEW/2x9tAboN+SggTcCfIekktBow1vy+wepefpvUL22VHysoUj
mLhkhDJW3ZbP3Gf4zy50aH62ky+hRXqPg+FABF00ryHHQlVU+acZAGgFdSjAxx7yBTu6pzESTMqL
KgeVfKK/LZp6jvVUNRB/CGH5dta1GwOwZ5x1Uvy+8aqQL/F9Qx2E/5YkNW6xlTpxa3PwVCVqtPVY
8RFyimnORd+NJ3u0vxTvK0Z8TEfY/o4D3vTTZP2a4+Se5JZb02m459dknfCpK6SFXCvJec9KB6TK
heUlvZjDPBxWHGk7EOqYXRFWD7yWW4PGBjKjJhI9GuxuRmS8F8GwNZwT1pv6dLprlnqAslSOhzX8
IQO2ni1ysSoMHHTk8Eb0FVXAOCZPnMMiCBZIo6N30+nJhxRTXvMRZFNiwWLC2egVD6Wm6CPJr5Pi
rSJ3UO4FYLKdXY63ePhPWQ1RqE79je6UVPEM4oMxtbk+exLQLqmgTwv+eTyXNvc/rr5r4njs7mk/
YjVJn7NAi7tlKy/CMac+x7qbyAiIgqZQFvu1bPR5vFoZ7IVi9PKrWUlNgwjhDd+tww+QGCsOrYlN
kgmlUWdO8uKBPlqKafkIQyqFyCy4IWgEnEX1J5a+H1q9vAdi5v3D4LCIB+qxrfT8OQc2pWC43S7r
oEbs2MAL8+wn5OD2ySCoODfQSKDXWU9BoYKr4LdmCwbTRhZzdU++Zbrma/eNqfEJ5oDzQXXu0zrz
E6TTT5z8+BGM+SNXjBWWxKmKG4wIt3BoFk6RXbKzUZJvJTQubnJWiKyxgAtMs/9BI8uqgOC021vB
IdJOMAauAcwrm6iwaf3F5+TcK/cMrc3mA56+Rj1dMxjBMUdbALCzYp9p9FDM0RuhQfUviW7PmV3G
2KDZVBfYP2TWv1OxWJ9CReh73n5euFLvZy+UvU3WDKXV8piDYbD799u5VIOeYZPBTVr/j68za2qc
ybboL1KEhlRKerUtzzYUM7wooCg0z0pNv/4u+eu4daOj+744sAFjbEmZ55y91yZbcZD0xEg/G0Vw
cGqY0A3zrcvtK0RAD7kRM00IIr91W1RDkdNflfYQIwT/MAMAEhlp8YVQ2T5lgfBDpOiAEnFlYOTf
Y7hJP1uGTnDt0AIVA5MVepoUzI2ge6x9lyMe5hFX/HJY9Vx/z3bD8RBW7A7LgZ2mxiU74sya+Stz
X2GDlEiUsGZg7YFvoAei+CA6HQkGHFK6GXQ4x2CLQ439Qq8/eTbGRLT6d72TfdZowrHcY63WATn7
7QjiohoyOCjyXk/Qf6b676oOjFOsQOcYSHV7+sTrqNynCQFKmutI3yXzaJ8K9YNEC2qOxhQKiznE
opaLdVk2GSrSO3bR4UqL8vjMGrD3hvbRmONrHSWxnxj4bMxOm9hgk2QTcHkdQ+23icF+7YJuvyDv
L/BVlUSHFSzYiszdo/JeNJ5Ay6xwpwUmUT/qGpuqQJjRTyfH/miKsbyruuTEarA1kqdOKlLUvfbk
eiYSOAHGY+4FjrceIp0zRNVVG88SQbpIquYR2FK/F8m16CE60J6o761FiKzYyZJnXYDQTNtDq0/x
Mchd9vuTUh+0GGmmwQDx4LGf3KG1iHMiT9gzIT3VcKPMSaa/QiWfClNzj9SJP6gIoquONRmqPDk7
Tu5yPOocXBqsRHp2TiC1E17lczLF10HHh1gqfD+sUqzKLXQW6lk23uCW94zMKOTb/CfIys/OY/uN
SJEc8ol3cVF+r0m9JGwpbYBxLQNS3CqX1tDbB1Kv3ki6HVnJ6/6Ux8UeAzESWa+AXL28OVGaFo/K
MF6IK/Y+0ESPMHOqgkxHLbn3nF9UzWztm0G+R3BN1jaZPhTW1nNHmJ0uUXpOt89+JBXbtg0fcVjz
ESLAwmhUsIe0oh5bitb7aTzeyd7vWG0ds0nOtKcAfscY4eZMrPUqfDCKgzvkNo0HprhiwXHRSNyT
GkJ2iofuKzRfNSthRj0Epb+wVF81E2kQyaumpexn0LAoKZeNPqxXP3OVuEQBnBRoekeOv+EpMZ9r
Q6ONPXJaWxbNFQbQIxsYPZSbanKxFJCxS8NyKfEdtjpa9RW3xtHuHEGknI4lcMiOsUWidhZ/3S61
qcGvE5GwNC5zsg6rayLH6UCOu76yof0EXRp8LBGDG7xcQMpaI/QLPh+v06ldK9oGoqt3DaOiQ4rU
EN0f8+kutJpdzjycVZpwHEKikWsQftu5of4oomrDzOoZgHq2ZXdkbkyXgiJZjgE+u6X9of1opQbs
MXq2yDagK5RibtUpWBDGsvA2rONK6K+aCFghClQ5pUQyaoDIJKnGewVO82pnQOOkemF3k56ruTtO
Xfgg5PgVCQeNBsvr2LBdJwOHbWoeURSy71zPfFTJ5DzYJh8606Wembfnl1Yo94giY0agTXOIuhSV
u2liLLYfTayfo8PMttHzU2CXHht6hkNk179rXvXLGNk0gd4mZTjzkmtdtN1DktbPUcCHLsiP4kyN
3LWMK8JHgqd4dhuwLbQRsZ9hp+juLIMhkUDdyjD80Bi4KetFv+AGX27KiDpzTffdseZj0+rWk1d6
7qnv2dQpYKfesmCPGlKvuhFvoUeFMwjdZl2HgR20JUkWXtyu3MxEMJHQvasBmd0VIKT8vO6afRrr
cDicpMbsZbxEnYTbz2mgjwM96aZgZm/UGxsgqB0gE+64lHH5p8mYGY9JPJcP9HF+94lw9ixJ7aru
rfrdw6NCS6TaJAZLQpyQBIaoZNxOQ0llE+AcJComZJEY+nohI8r0PCeM0uPpuyWbfDVpuKDjpt8S
nPRLa9g3MJH8ctynKKu117m3H+vQZkua59ewjMNdi9/yHX00UAJcVl2PxbEvxBNpHWJ9+8mJi5He
+4GiIXHbWKFGoBVXkao7YFV4a4YXm3S6F5Se22Sc35uGN7eEuYpa41MsK2FfE4iYWC3nN30CjuBj
gNiWwYW1thzL3Ys+JihsPGuISNaggfU3wKFUnsBh/RKnNlucwHgb/1nmm+Yxj4SgJuNSCMSOZkR3
jbCVvIu4vUctVDym0LQvnZyBgtU9LyjkcqSYk100K0UhqIK728/HRmQyYi3lHjztpZjKRz3sxVrZ
Dlv8XDuP9sXQ2NPoeGD21cyWhXhS8x30lcRmrUmsZGoYaAWg6n0Iw/mxEGP5rgOc95vQ4OAwtfK9
4NPkU0ODipppC8uOBXFU5sGZM46MCPZN1bOs6yQOxxYIeSXH+ziR1S/WqDdVTcGbRovRnwwH4UcK
GLgKxXaim7sG+dOQYCfucqoxNEqV2gpQRjSY9fEtVSTG6o1DD2sGXMWprl30kNatN33AoQioDEnf
JbbTt/jP3nPwkhEjuGeBoudM8HS11rMofk+b8jP0iktWQKikn6cejUjd386oXodqRueJ8OquzN5S
7eefh8NK3wlBb7VSWP5SdthdkJJT3XjvThxKWvZeex1oS616Fch3KaIUYmHWXdK2Dx6MOr5HR5Gk
C/myoMqdhJqo3Xl9nD6KBskYvWZAj5li2+/D2H6DrYOBFOq/4tCYGUUn6lejoUqmi+2hJnkr9ZoZ
l0ZmrYnx7zFO5scqIDRmR2VZPrhjNu2rjM1ua0GeZNi843AZNpR526agB1IMc7jKUzb/CKm8t+41
rWRDQHO94w1HOCEjtCMVEdkMyFiEYzD1M6pWEmAe0FqHv4aIeWYdzglJq/p7H5ZMHBoGMInFFNCr
IyoOxbUZq3ffoA+mLfVSp8p3mYLjC+r5hBMkZ5Oc4KFmLoMHmynJ7WZoGVn9p8du3/37jdvP/X3s
793/+tjtG9H//qHb3f/02N+n+q9/7fZr///P/adn/q+P3Z7q71/7+/T//2N/X8HtN24//G+P4RSi
ddiNJC70mSQTLp+4LCfaURo0NLTY69cNOQxEQxTDmV4TUHIY2r7eef05q0SIiWT5MicTkS/nYThj
nsJqE+X7cfmV//Mz/+fL27fCCvOmE5iGf/u9ynBIy0S6wUD7pFtYjqdcR5WnPHa/moVq0oyelWHS
gFm6H4zgoCqRz0pjYSrOt8cw1Rfn2113rsJDB28DMhsi3VkPp7MLw3o1Dnrg0xIdz6OsfooBOYZl
tcEWQvhv15bThvNjXE9E/5zoLa+A8dDaD80/8QB+dAhmOjMGrdVIywYAJEBsh+DVIKwEAdN8rtDm
273DCaodegcOYZUtoRqTzbKZvLW9/N0ibKV/0iSXeUphinnxg9fN1XqckpKlOfoMrK+60jFQz6Tw
mHZkQjo9dYANNq2hpSzO0h/V2ODJIKjGKX3RIv8olj/O5yXxCi3CAooudiJyA/Jng0kx26CkbDdZ
CzEzMGa0QqzrzAR1n0r63Y7p+VgePiq7xRYJOsSqtU6t1iSYzD4oF7GaanUyqnH0syB43lc5cpsA
YA89pHo3zN1FxHRjjTH+bkvxEdDFz+vfasT+QD9JEK5FJNVshxBpkosneOMMCVyzaSgpHJXvu0R/
43Kon91ax5ZPOsTGnL+npKe2iNt6kzYVG+7gqKwqX8vQ/UZ65Sdi9PYso2dHKHvjMKdIKRBrRqW0
Iue9hbpekdAJbZjaks9IKqybTCdpsPfwqd2ihnXYD/hBoLPFnbx3LHFCk9b4RdolCOrQFfZViOyH
Dt7I6JtJKoieXqsfS6hFUDDp0NqxvLAD7FGtOrt+wLigO9Eu0j02zqHzNGcu5YWFNohhKZ1dCsGl
B4HCp25+cBlfsxGcWyStvaGPD4BMwDQoJFRRFl1HxwCb58YfWT2RgIFEfXM7aruuG8+xjmKoDMhO
UMAatnahPjm4kGZLfslgwK93YPiaOIFo5FKYFaU82LNNWy4dJVpmZJ1BQo5y0C7AIV7hxWTXTrXD
G2zHqBas1iCLrG+3JqKOQ9NvNFT7OF+xCQsnjmhW2uE5NnrfYva8cWm2USngJ+SnH+meoLZh0sM3
x5hJAqy/JPz0Ag0ExwAQP3Uyj4aC/jGChteN1jnGyxnsMihdV/FCYwHbKpLipHuht0ly+sxhxAl7
+/+jRlBs3O5n3aLpHWjoQWhpJaYlN/zAfMZ7LpzWb0ydK1LaPRJ8tzKF86eukZLr2Onb0R3WEGI4
4+CHrqkm7M1Y03PraizcLKriSMLTKuu9fVoZ37gF5aYnKuTAAXFoK3o+AbVyY9GZswTJnbMa78bS
OwSSQISsRRjoZXrLpa/ozpQyO4szQzLo2chIWOemyDiRREGmnK23DNCWNx2585mXZm3B5P64cujO
WEfqlQ1RYDvQSkFKlfm5mF/Cso79Ri9Ptl6gUUjhu1M+bDIXPhFb84qr5DK9c15p9z2WmM9pLfJ5
aMsc3+p1Eq56nQlryso9MyZklWWK3hElQB+QiG2LVJAmximEDu8DcS2oTF070w0xq7ZhrV70kuP4
UEeB3OANONHb9IVLKFUsk/Fs5XKA9JBs+sp7HGb0hMHM4AU89j9Lw+2yPxnS2miEX1BBNeB2FLiy
k8EFJ6SQ2SQhcGvPTJOzkPF9KWaXsga3qVIcCxZCx9DVLGTO9dG1eOqygekSaGF6TvLgoauYgLNn
nNZGNZ0MAGl7+lxvQ1ZfM3bbvrS+7ClBVmDTSxh0dHQZOMNtJJKXacJcF0fxzoQ5zqx7Umt6Bn4B
pQYMfWngbe9epwqecFKSLTMuoqIPRMogDRqusiBaXsnmImctilOAr93ptizebtLCWtRMwT+LpiPn
HnQAS+Pfn7h95VTT79KIPwFDYrZn+ngOJoy4mgMi6Ha3o+A+377K3ME7l2Mld6jCnz3R5cya4c7O
kXk3BPa7Xg/j3h73ppMTXpYAIB1K3joXmMRONXj1ONntZ02fvpoBbNXkaL+jyPXzRNwFdfoIaRkc
LBdNvAUrt/Z0jqH4ER2YxwvhapYwk4gFC7Eeuns743BubPHLHaOXmaTi3WB57VktN9C6F8MxStSR
J0oxQ3Sl3GDsG9in6k9FVCdkgbDKCHOQKNaKp9DSXp28+6Yj9VwZg89cODwCDZYnN13Pqv9Zhlg7
WLKvro0SzpHkRw3TV75QQJrGkj5RYKy14QpVDZuLlJbtVIw0JnKWsdi6txNnreWmeTSXBacSPaVp
Ap+ijJutYdNrNNBpe3SmgrCLfcD8gOgZdmJ8R06OUbelxbbt0bGncfHEjBpDu0bSuOiC6tyVI/Cn
oN3oZibP03KTI8lc9TY5ULOpSDlzycoOvA+orsWGUbRGiWc5q6XVKimO14YRAtBXUOxkwAcXZAwz
uzo9S+jgZ3K6k4PMrGM9dpceDh3jJ6LrA+Z/Z3bySELivubIvExF86de3KO3Z1EDPZHKe7rdEYjB
1j07qj3T0mvSsvzAc4VX4D1WKVAHKRw6WIvxN2rP8WQ158Ulf+5H2zraEprL8j6bUzLR1tfxVMWw
h8m8XukyAKKQVoea7ukchZWfGxpkv98z9vFT7+nVuUHSwtwKnG1M46pazqvBEE9GC6FEePEpc9Bu
UjSQOpNsG3Ri52T507nJFaAfzKd6HjdTaYcoe9hhkKTBp58ktQ96aF550/iQkF7mm1YJW48XvzRw
uzImm4Y7txtFUMMGpCuWUGxw+7yJf/VA+GmZec46aZGF3K7OPdOQWgdFZzowuzkcI67smN73vMp+
1S7vK/ax5WoVTsQStpvb4jUNWn62tLI4i9QB0otPxidW+yl2Z3OHBrI+hE6wlx4feSMJmqAR5WcE
wBzrxFLncrkxgf9i99b3NfMlvFENCxCbF+wz302zznLEd/S/kH1MsMi8RHxGytvrdl7R3iKnAp3q
QLWPAjN87GcWXq9EqTDO3mFEk38eR9gwcE2Xkfy4SechBat8ToeJqdxE9UaBht8VBZqwP0it29qa
/keaYocOgXrW5urH1nm4Zxp/bvvuYo7sUyC7bKoFwpTlkK9Q6qkUl0JY3gmpVSTYd98R2xGrZLbn
uuH6n/2/N4W4DDNYJjrZsDl48NK0+UeSpaqs9V01ay85f/D898aD5XA22XvuCq48VrygWhOUjWWQ
slHoVOlrQSYPBG3ipq8uVawdp1TRKcbji4kA4EyiPbcjwTJeUB9HcOF+Pg8PTR6jh6vcc9SJ+0nn
tCTZfVO3u7RTyRGxLJM7eZdjhN6zMutntWyq+vwlQaK6BjCeUzSw4N+O7thx2aZgjAYTHJ0B0DCJ
z74rHU8xhA/XDgTDPvFpD3ZG9jR8IU+1By+eNyHK2jVCBzbkdnBgTmGANPS+b08ql6vK7avbyv73
sdtd06SUSB35z88Crv/Xz/79hX/7fRLYKJu2ZkRermdkb8Ugy10dldNWIyr6rS70VwvO6C+3zwja
reTL7WHRCX1bEa61u92d3OwXbsQSgVVa3edd+n17GK89YA72cjvwHc3e9Xj3umUCGsp2uKJrxyhs
YUi0c2u43r7x97udexoJKrzcfhTGBTUPmzx7HxnRx9+fkm2SHivhXOOpNK8T3s91pzU04Je7xkhG
s+nKfklqMa513hRXUtpud8CPmNfbV7cbDQtVgmpyFXnTjplawgLuoQ0urKuppn/dKAbnexmhscHm
OTd9d739wO2Gzox1bYFJbuoEjEjRYc2JhAvloHfkFY/Dc+P2b0lIkI33SUIFMsu0OGkVmjM7NZ89
HQeI3ohLblPt4CB9+VvD35oP6PnY0hKlMElKt1XdoXQuYgwaMehDs3PaEyZ9ZrQ5gLpueXrMN81R
Gehi//nKUgghyaJEg893HeZB0H+2RfYQ2kgktabyyM3Vx+PtZmARW1sSaKZXe2Qgo0SgTtZ3HZYm
ZuLsrmbEZ2ERnxFRgpizIjJvyUfjNjXR13aRUx+ruPNTgH77Zrl3e8gtGHcplNpaJ+1NZH1Yix/C
dPrqCDuMQtZrfnmD+cwG+hwZCHDzOseJtnx1u2msNj2OA8jP+VApWsJF1cwbtYhQ3XzwMFvRo0Rt
wvIREkF/BMY0A8jtX/rW/kPVGGEwLv6MBkXrPEREKUihjiltcPKWzLfbQ7SnXP4LPpwcFcWONMXy
OKrc2QAfgruy3HXYVyOEzUH+4OIhLnVpPgVjTPRPN+7sqcNmizC4VVWziejvIbYDolCz12BRASsV
Se6zNS+PXBzw2/NBNCVRvimZK/+1iTPX8i1nYu6Pi47bVHUxoxyhCRaW9sXWGqZI4Fb8JK6Xk0rn
CFHxITZ+qAAROTmEkzb9lPF3FweeVRTVMXadL9MkpS8vaqbqy/vxzzsgn6sO8GlozdmW4ddzX0E5
ut04WjDuIPzgcMR/lhP+u/gqn28fwO1mSlE9p7n+EtjRwYYDjAyZHBMyAzjw9u1sX+SYJXskrWnJ
XfUrYxOISNR6Dcf+BRRqu729m2z4y+PtzYbmSUBGmbnIpY3Aj7UlVtgiXggT6EjEpM8hbFu7sg24
tCsc/ct78rczViuiUcLUeA2k95OVdBWFhya7AUJxdNl3jBbdmTEMvo00f7r9aSbQ4pBqu39ex9L4
05usnYkd7tU+R4b1b72ytqOhTfcccJRRRif9m3CLeRHTKzAStrWVmnaey1htE/iduTAO6eLNYTsK
XCuKX5nEl8fbQ93yFajgSrOerAwbSpDa7xBT0A6mSRFtZ64Kt2uBwt2C/275R70E8AcDHOvAKQtU
Qw/XHrRRKjsGI7ELaXIIK7EORqO4Tvjqr5bR4Zyec8c3G0Lu8tq+AESJkUrhF9W+O4v+e2yhXLUT
AsOYHe8tiMk/1J54fLoziXHhW6J3z0FEhjZm/D9pT/C7N7MRx8jJymFOILpmOIFJRw2loQmaxula
lP5SWBWx5571OjGv6cgGf1pKCs4r33OAlhlB8q+bvpu+MibhkJKgoA5EwBzjKYQ+oNmf4RQ8uTaM
kWAaoxPRohHUI1Ir6F+sYr0L6Oq9t56SB/SMuygJ4n1VhHDH+m6gxOXyegzZyZB3RSXAWBjttIax
Rv3QOGEkEyyNiifct5LzewbUMQF2Zh654ipJqC+DJjbWe4O06B096c9SYQJ2psU2P4L3mKFoBnmH
BaRccqqHpqFNhVMri4m5GvLhMAXNfcVHsFU4ZtaODmjHC2ck27N3NFMTOF6snTzbK/AKAFgqLTJt
SAsD+wHtjv3lsQFqcaDy53eXBWPx6QYVTxJkl6TNjJ1AGHttHHcjbc28RqmjrlwztoMgVqTpFTA4
xBGPFUg+OhqVu4JPQVYVla0FJtFzf7IcrUyf/25J5doHiUU9WrF85X3Mawe0jXQ1pQVo64ywPvIe
gSZb2rFgKCuq/mhpPSqN4FswEveRBEmMJe1Js1p3hxYzOo7p25CjxwwiHS5fN7Ltb6vP0B13TER/
deRl7dk8vaIhHHeTAP1RjB4JAOEFnHXC9Fjd6e4XFi0rw++fawvmhc7ZJoZmvhpy3Vf4+jYGTaqa
0dJuiD+oZxByW3Xhc7bgcgOPV7WQUSJr2HSieeuNZTgyl0SRoeFeE9+EyY1Zg3KCgbV0O7ScWaNR
3TW2vqOuu9NcktrNaGmOjByeU/QziGZT9fUHwDyuiMw7hznaCr0TKFar8Owu3CWJ0dh0okMh5mMV
Fh6yoKRZtbmGAr6huxEnJ7qOXEsj9YDrMmb0D0C9wE0slHXE3zQR9Dax6aRgE/Z0B7yZTKTBOlft
iKwp916cxhhOmicJWSPeL+xhftQesnJJJqk/YGmpRlyAtWM9IQx6o6X9K62lsQvJqlpbFiy/UNiQ
Emms1y4JJUHFSaEBYRRB1GNnKY+TJl5YAhCbZzRQZw0CSM6OggYBmwd1b5m55ksk1YGRe6eqL469
x4R4SN1T00aPiu4qdTMSvzDVTmnK5YHyY7r0joIcQ3oUcMeElhiYiK2KvX1rNr+6Dj2a1mHWGYgM
Q8cAWzc8EgUIgSub1F73ohOTofaYprCZNHHNdNDFLaKPzzL0Pi1LFPdVAxkoaZFP5erktZa5igoZ
XhzkExsDOSpeSucuqLBXuHX3p4EPsyqcgPjoCOV9n2fR1mjjj35W5KI6dnFO06jad2S0EIhFq0fP
f+aUeJlqMGlWLy8jPg9B9DsmQW6h5uQ+7ATgdlX4XEOFQNRoAjAJ0YOUqbbJLVJzZQzCltOc6Fm8
xRvcOKT8Qj3aASrP1wMJxEB6A2NlSBS/BWq6Q4pyhX9ia1Cg8h/Xe8qoa86Ycpd4hXucevyzuZMh
IgVvfMIMEFjFmVoz2tul8TEZXCLh9IYbvdWf27Y3SHNJqSRnOF9UuFsYUrbL4k6SLls616XoK2ne
wLaReazjkiiqtdvbe6uVD4MavuxUQqM0AbXldDamKtmHPXzsFDUbOtmi3WXFtVZiICxMBpforuNt
l4X2ywHwzEmLVAiBB62YMdu2jDz6gUZaT151J/aCshpF9azj33NbUtpIgiMEq3SHL7cERcF8wVts
wceaHuuqwz2BOjfFV5jX6zyoL9pcmqBaVOa73vCaQ3snkRqsAm+nrcwckJgc7hpOxTtWqdQSRLRL
Xl1bpMXaYpSwTUfcHW6svdu6nPaTMf/wWeDea7DrGwyzVzwnF7yFB040NmDAJjG2g2J7nTc7j/nZ
gcYfo3pDwYFR+J1jb2HZDHvNoIdm4F7apbmxIdS4R7YNjDYaj0imUAU4MwMo2GXVEgKnWf0qHTIG
onZKKufoENpWPUzSfUHD3YxoAoC3E6JcJBCukYnPCUnINbppbIovGBAuXbJU/vdDTRFF8/fFC4tP
JDjpRltImLTGPRzky/z6SzYL5YtGMaq3D9FV0VbDXcx7C713sHhfuriGYlh7OyDj9SXX832vW9tC
2Qj1iox0Yy5IEpzDxeqjJ02/ayTmVyuF/TyFQAdm9N5c2QD4UVfwCRLHgJ4efG3XVhCYUcyCk2bo
VSMBug/A/aaDV1z7fNjSjh+50s/6WpkvIWYUVm/1HaG3pp0xMgvHF1jPv+MBjKszd8/aLKOrGOoL
ZekbgX/mRloWblrDPAGFQrwWQuElT/IOkz+mb7rSgELZyOUWwJ0onNZCU896B3k3AI6SaeKbLtb9
4JnIR0h5AoVF1KZQpwLk/muHJi/MvAtB8cPrYMinjoB0FGnrHt8vVrXyvUfrxBg724cmVL1AID1G
nVmAJ0FczQAGS2UhL9U4JFu3aA6GZV3ohozYd1HeTqV2Md3hSKrUtz6TAKxA+6FM6feq7+9qtB9D
+zObneEbROdMICbaRWAyjJQcldTOQMl+I4wsDmOsjsAtX4SsX51yvCOQcLCf8tDltMhigdHdRC+V
Y+eJ1R/phPkxdN0fWqGhat9YwpEAOejD80ijyDR+DUNy73BQrzpdfSaAFFdkcG2UTO8oA0jd6jo0
snpdb0F53tUNMdc9vA2E3RrDKnT5VW/iL9MunjYdBT1RYREXLpox8zEjpzK6z2vrnvRdtcLqoiA3
YHw3Tinvf6xHRAjGwSOCONwYPYej9WjUhnFxGhd6pBNP+y5kBlqBfFaT+dYLPV+bmNp6ih3AmP0u
qORdPFSfGPmeAo5A2jHjcUy0n9o7LZ2605haO+iqfp++OCRdrjBnnoVzHAtvX48/zZDeWZS4K6cb
v1qt3En0CZOnkQogwB1NOKarClJYl2v4xTFCwRtEZgw6WxV/4pwzVMlFNvFFq0ll6j5lPCuG7ttr
nHJDezZZVegHO6+GCG73vmyr9tftRu/ua0GSVOK6+8hMxL4prEMc0YWa8Drvxy7yHqRuPaChJ1NV
D8xNT3FIL/iKXt4+I0/eEVyQ4PzST3PQzOemS/8kHdGAMxOP1uUI4MIJE1QmX1PBqqZbdnOSBVUO
JlyCN0ob6JHLhK2p6a+ag/ItbHhwCumXlfULB1zyYuH/Jv56NZFbtZoRLq9HO8ByCmQuYv6wGh2U
b1JobwXaQ+g4eoIqkuWlMW0TNLle+RZ227UR6Jtu8Ebf6bJXpo6DL53oNQKY14t3acUDIFTHuLOc
zgae2BIg0rTVjk+PxoCEv4lwFY2sBSCx2ThOv2c+Hzw3wvGVhMkXDM4317PSNw3wJ1DXkJgBINuO
yQQtgWDVOBwfm4gJadmJYNOPVnpft6F7cPA760SGYjSM9qHnJfB/PLZGBegeq6K71zHX3NgGzpEs
QibR2eaZWS+4q2W/Ax1L94kCLogSCJtkV8mQTNJO0MSdNwZwKdos5JikHf//IpF0NRWRAPqsPNs4
eqFlATtrLiLCuTD0ce9Dfz6rYbr3AlzNbDXdtQ55pGDsve1noAsz9sNazoQAKFq4aZI+QthKGu8h
MA9Ta8GJCXAQtp5jb+oaZTrT8F6iwGSrsOlCTimAj5qRHbRwWfEMmPOEmOzqPPyT6+O0dl1HQfFG
kmlYXMbaBVdZRF+awFvutPRvY3akEA3TPXQ/AiTuZvJJhk5n41In3xkGtaMrq0+JmRrhIYeQc2YE
yqxRlb+d2sQT77QAognDRuHpIBEDcdyRd0fq6h/bYsxiKGI2KhoCq5S88wPpP5QpeX9fq8+mhQjo
umykgVPCP3tTtjH7/5yToJARbngc07RQijvZIaLIcxxw772wD0WJ/3lkNVkxavmVi/QIIeIV9blg
Osg+pRmI6bLASYZkZsrUBYhG1O4qJIJ7Mczy2yDnA7SLVFeNQ/rgANIRwRkUYyhrewwyvkbHuqgZ
EJvNeSSr9a6n9hdVvnEVW7uKzYFMBNcqnROnyNoz8KyKj179WGCTYAS/J1FAOTO5jLmLZqONIZrE
Rg/JW0teiBrN/DD7pTL5TcxVyodI/VUzoa7oE0HxwCQ69+ahAe2tiDpA6RcHW3CPf2rhPSo1D9sg
SNlUbDHbM4xCcLBBzXLuCrBnXSLXHbKWrdOi2W06ugUx4aXe2BzyXvXrkVkXjUD+4Tl8peu/+N3D
d2wFCWOv9nnSx3Nuh3wylcJSmtVsnKYjzYuHqIBRFs+OLxTD+7T/Ler4yTDGVytsiVaI1oMYfhKr
0PzgRadYUji3C4XvxxUwweNpa2RfMNGOAd1d4h8ht4Yk0q7iCTRGhn6bpUf/wjL30cbV3mm/qIjs
S4AnO5nSP7PBoloNEUJw/TiWA9MOtltkp2wjA/eMg4zddhGRYyjZ5kHxEw4xXPZYNutg4iJP54Qp
TM3fx8A0piYo5IGGT3j1Y+Q8TmIcjZBtWMFQCt7LH9yC1zDMrlYRnfFFaajeCbsttVdQ0rgD5nCf
pwy5pG2zLqrXPAU+UCOiwy7lbmHrPea50jYAdOjCZPStCzrLRnysjIap8sDodxFJF1m384SLZCDF
xWubjbcuQbWxbBQHKmtLS18pcCBhZdrJNHm6qXodIpMKMGOh0sOF29A/1w2ChCT6ygZeIg6+J6Is
yd5wXsYBabWegt+XCEFJKdpNTdRcsVsRAqmnFuWhlWOvGxfpIIQqGtQGBSbRSIt5ti7dvZtd6rF+
tiMIELkx7vKm3XHBv5/MUm3hup7ZljukonrshJgNOoNNEKygLkr4LzrvTBvly5a19Oex3e/jrrgL
GgyrtuldkwxUZhVH7yIcCM7t/+DO+iFx/j2umn2kjURgZvc99bw1Y4CwqwLEkAg+Sy8iwNVARZDG
bMsT+mycrrPxQUbNzzRNLasjDKN+EhDzzG0VOCzQ9belDfRWCxDtjKSOrv0jaDSsbJ19/nIMCBZc
fWHHTV7no4n/LfsS7uBkkY+JE7ufkZdlWX+Ko6remGzmBRnpDJjxjwYzvmQSMZVImJmC12wdLrVK
IlaBabuKeReqWWzsGRnCpIeXsaq/BysGGwIpJcvMHXoxPxXdYyaraUOlE7oChNakPlmWnu0O5e7A
5gxvhbYEi6iRrbVufaP1eY7yYEvEFb8tXDYW1E0J02zwybyzumZfI7+WuGdcnFJrx+me9Tz/RslF
ldjlLxPeB7Mla52Qm6fW0xu2DyVa64R1fSyIqLNU8mehS3nzKChDVHW2gmo10Ydp9BrSV8PsMII7
EP4Pe2ey5DiSJulXSYnzIBswwGDASGcduNPppNP35QLxFftq2J9+PkbV1EzVoaXnPiIpKRnpHr6Q
gMHsV9VPffAtXsKlBonog2fyZgpbvZ+kaDdmVW2LGJ+KQ5o+7CyAbiWJAxADOOjTBvN6i9ncS/W8
o0caLHoC1s2+4HN73UABO9idQ4AE/+yit8boyuVixYXQsHT1wzZsor3bJQwWyarcOu6VYRvzZ5CM
L4ZM36JWG3vXHfQTNOVLP5OvV1Z0OY2BlDHb9nKFestUGXpnD5HmaNGZm1rQMg6xL9zIqqYv76VU
1TW1Hlc4qLEW2B4nndHAVBMcB2bgazx4+6mfOK/43nNSY1wuSaJqu8WmJX4iGT/OrnPE4oMIDQrP
FTHFH5y2u2h6nJqOsvD8sWAXcVlrPyrJBWP39cGYrZOiXQo02cZz6ZfvgTN6ZQ1V2VanLJnxwbkN
ZyAlVp6yEfb76sPiJFleKKXh+Gyht27YGHlc4aB1SAXJGvNC6OM+8ruNaBkuB5T0Sg45wPElezHr
NRY5iFQV/bTV0a4TY2MN9abLGWXz/Fy4Y7qZU+8SfO8YqQkcQp1YDSBnqE2Obh1FpmQcee6Lfj8g
/jAl8EnKuyX3oHFv2d95qtNlRxdoFPFwLlOOCwjiEUYg8xNrz93owMU3J4KUUC9cL3v3s4aebjg6
vFvpVzdEI27I5HGcynTn+PIWupC3rlybeobOIlED7rugZr3OqNAA1D5ghWMGYe56VdvrCFtdmjD2
6wJabMPrOqM6qKReZDDj06V9lf0wFESWZdDPHVeZrC9GqeJ1bFyKcCgQK72YzEGp4hVkNnsJ7yRY
hXZ8mgeLqQDtjJMwvzzf5pcovae6BoTBSb/eBZnxST0W9CuDd6QZ6s+8dvm1MarSFfuqKyh3SfiJ
gMaakFAMEzQkj8CMgOr66XPmasX0BEZ2JTJO3klhMX3Ji0frMkuxLmRPwPa741yWz3ZukVaIX+te
gRFIjDVjmSvTHfHDWN5bnnFn4007m416ECixUn5BTeGb41mDonTWudcBFWE18Mrt7DIn53mG1V7Q
I61AHIYN9TNKNbvWAe2bQlZETtVJS6omnw5xpfd9JKDRK7beBvuPRZBHD/YIMZRitTtGhYyg2Nsk
o5LUKzRqUedXmclQ00iYV07OZYsSLUTtmouqqcCyBAHt1QSOKLDg+e4wt418HCIDO+fZNZaYxw51
lZ1GYqQnl/QMXKZ7MYRvDarLZqh90P3FjRWhasMIwp3rcoOk/UeKXL0EaiTowDib5CeMAFQ7fDEG
Kzelxk8xBLBofQ+SB5QoHfX+dupq6Jgm4EZqJ1rVXZA2VDmUJbXKDHmafmvl5PrnDM8bVbFpyHGB
IfVdM9Vbw2fRKYuXwHTCqwQXV3zpRWDOdcbY+yEPuSko3ozHD9BY38zG/Mn9IKLVrGm5Y+jcG5QG
JOoOu9XVgH100VTlIxMCABDq2PEgrGEObMndILgZ07Xf95vAtsy1++iH7TPehSdtwFC12RiUdCpR
TGd+SMDvJ7tJdzn59CpYTTAIB1z+m77BTKFIrMvEfGo3rRV0y6HDJaFBH1yeuwvdRo+KboPINOOr
iB12aq7oST/DfLzBshSvqMQ+iJNvAlSrDZKcRX6Ke+zKnHXxHNXzAY/OOmTGv00iXKHo6aS3z7mR
6O3QizczsNdt2NBaV0HzNGP3s5AB8rT/ZVY4t5Qs4euW7j1EwQBhaJf15YOO3bcy8WK2UKRSo5wD
AF7Cj1wdGcIcwTzE79SsLXs7WcETwZnaTxtlsCp5TDgu5NKuKVLoj8O0p8DlnjEkIw0n/VYoIQwB
DHvtRK/hTH9RFwsOcXFwzZRjYp6ZBscA212r2gOS7yV3rGC4tuWTXTLILRI2v6NiP2JzSHai+Wtg
cplT4GJ74caxidgyFbwChyJBUQJ6cL3Soa6nx4GrHfYLBTAbzSlj4Xd2DkWeOZ0g9MXVy7oeRg49
mSt78L5TcltUz9+F1VQy6LN+hsQ4CZ9EdlXSdlp+i1oB7pTGdetfsoHgzg2ZwPwYo/tQstca/Pm5
pzamcYoHsAO0HgdNfqgsCT/XBq/TWSE8TWLcXvacht3daNC6zKjlDtn1xsXOsYR5kKwBbXyXmkHw
PBZsRT1KdyZ1aQLK1r4LIZ4gvzkF3XpQzACUSYQzqYn9xAMz+WeYKU+6B3pDtvjEQ7Ynp0/tUddb
67KZdkMFw6uiUHMX1v65s+QboZb4mAf6U43zjw68e0eNNx7uxGZ+SkTbs8Xqb+OYGwNny5WOmefX
Whws42qs5DUovg9Hs8OX3Ead/9IxbWIXxbn3QkvuO2vR87agJ+4nlHa20GwE45b9Vb7mjtt5sn2v
OIByI3C4iTw4yzPoPOlXa69tbzTFTL16CGm8XLbU/DkVg5gC49JqcNvvrKEmPvb0XTN65yakZK6t
WvjZzhayDfZAq7jPS7UDnC4sm2wQz0pRh8wkgAUGLoA2qyQQSJESAbBTrZgijKnzRnkojdqqINNq
89gXxe2U9uFKm3f0XDSzeqYS9mNO+zPP82NIxndNTw3Eur7fp111BH+kHgMqby1m/L6YTkCqnzMj
kZt6wK0FZfBayIPTfnfjzNMV1G92gbbS0k6ij0pDbdlbvxNg2ez6oU/Kd+DgxBn66lirgB2Dtexa
QTu9vAXKh3AZ3IxQWxdOPW8NDeoHQu2M/QQUCdXpM2fWJ9tsbiX+gZoWrmpkhScAGC571nGozf3K
xtNKIQXTB6t2bpKJgkg0Fr0xLfiiVZYOOGirrReYBmAt/1gVFLSYoCbign6QkcKGCtGa2urnunc3
Hj15zIYpKTEYmhRtv0p8ks2B+TOUdUL6EqlITPdl0L8mXepcOxlKfYZKbhu8jBkLb9DgrnMVbCSB
3RWyuM+iGy9bZbNlkFzJxlD9qMhieuysDOoj17lM1aptVhlWKKxN1kdTGezsqmpp06NsCJxr2jzI
IcwXaFSeXT0jAvcLxxl4WOn2JtB0GA75m2Wnu9qr7yqA3crn0qLKHPg0qEqLKDvWIm5wCdvOUFzH
1nAVzLQ9ebdKyApqzTAzkH1nL2Jsc7ZL0qPiIpTcPl00HgZXPyBlkZ2YbWRi6d552jomeBw41Rvz
OvTt12IdQSuFyC/ou5dbH24N7ASXFtHWukp7CNqqf4RYlmxLBngLn8Xdcx+cCfx/f/bTjvUwT3HA
0hs54ByY2jMgCmuBQyZg9grtmzHqxmGAw+C1ooXW8PdEP3kwhfAHw1DvksCGo0WBE4Qoi2UmpdfK
oMkQDdc/9I15xnrOBTVqsQnCXE7wOmlsSibRounEuLou/3ItKh9CpaeNOWUeftIC9lfArQlly/NW
WGE7oIUhMPkUcwAjaoP3YFjxVNqE7JSXsikQrjRley1vg6GndSZT6urZfId2EaKKC7Qpj4D6GNv1
ua2DH4oS/RUHsXo5gWfEJR0Rc7gjr3Uhh/nU0sTYZD3/k3fkq251vUP8DsFOIOr6Wl9NTj0u8OvA
vMs54dAUSeqHsSQY5+FAqChbI6lI7JJ0Uot+FQfsWPsK92un76XNUNGYga5H6ZlaKwIhPabCOohp
JkOezpz60BdQYyNPf/MewBJMyIp0siVSwrrfqfYLNMbGyO1zX7CbRERUp6HtD8IFpxr2OZVf+esw
cwClFcygjrMDPOMwuJJR/GkUQ7EMiRfDdbibuvFFeILqEXqeA6wpJGHWnq48OPX3vHS3jsbOSHiJ
T2/SV3vqzUNoxDtf3GN1GBZtMJ6Q2KZFv2mdEDKNDYrbZs9o1szw2mSAHFzdsQmpF+3snkvOBa1D
szABrY0ZxADSawB0nMskO9Tuirup2bYztyut5H79hFLu7yjxZRyzaWZ9dmHJiXze+bKnewzz1SJw
L+m3qUCwoxc5L5xjwLxZWJN9IzNxA79qGfN8XNWwnjEdlRCzAXqV/SuYZl5cjvVFn29BTf3gunhI
U9R4z4PF500WlDyKWjl/kyooQ8bZmgim7dobHuQUmwt7xWjPJrWp3lHMG3ARGMYo4QQKBjBD4isx
0xBwfvCiK3oF8qT5KKfimzaMakn53b2czJ5sMoG5WXf+VrTlQ2mS4Ks8eRFGkFsTerctfzrUYVCv
zI6ilBSqkYz6+yzBap8rTvVVUKabRPo3LjWfkaHWjYUK1MXNo2iiT+mF48rsKUkuCthCg3yZReNB
XIPoEVkvhePc5rORQKCyd2nqXxsJQY7R7BIGlOVW6srZKl0HK27FPnqKNS47Gh9+HFaVscpf+iyg
MpJJYHGW0XHW2bMfYV+ju46HL46Bqv8mGftpRNUmhthTUVGZaPPNwvW1xOtHFZ6sHpKIAuYx4Pzy
uyUNrcEy0LJTC+QLj6UKMa/mOYKIlvM8BwWmgp9h4Gg+RJy/O8JGcTB9sPNgiKlYEkovw1uWcUG3
yHG87nqfJrD4XSYnSQ8GfkRD9htRns21X1GYFg7lSyjT90u+YmXDIG3hKCwVJ+g1zy21ZrTKUSUZ
Mw7BM9IwPCgV5BsxML2zXE6/YCEfgpJJHFDzfaoGc2l1exV9Jlw2UCDqFQGGjrQ69ZDcgXiKwhpH
O7ngtgrebDrlsAmsFVGlm/F1oHBqKhu59VidMF+kMJICH+8sPWlUQalTXtziC4EC7CWvAroMLiBN
TWVM46Z03as074Jr12apGBhMV66mgEVMG/C7d6BxnAqEtMZdt4rVp1KmvzRx7hqjKPcKyxvM2ybd
uizWTTLc15SaNtq6MbIJ4cW7TbDtrCNp0NVokt3zZPp1WU8J3CuaVhC8c1/diBRj0VDtbbPSPNHZ
7pMSyjiPQOmMKaSgCIbDNsIX35kiaGvwtxUVqMvQAzelXGhFPdk2pzrmdMDyfj1DmSvx3Dcmfrhw
XJCbstc1E6ttV9eflukfaQhhXORzv5aB/Ti10R76iqQbpL3TurulgjlMySgVSvhbDIZv6LkrHLzx
XpqwpSh4b2U/nKuc84hCG0bRoPihqEloGPOPVTElNznrrwUJ3Xxql4PLHZkk/W1j08zXWvEq4Mi9
8oxpLRVbs0hVu8EY3xz8f1C/uPR5fxs7djcRhqdAsafOq96+UuBTeOhBwmrZOm0B+oIkQhTjlEhl
rhfOB53B04uCweeKxzlRNcBL+2zrT2aFXoi+NdJJuBw4d2NMqSuOqvWGFpt4l1fKIUXGU7t0QoHY
1KydgCGAY1fOxrftHG9bcupQFBemb2Jd0KM4lZ15AGZ+E8AGjBtqpGoAyIwFQ/6rBzM2R3Q9zT2L
Xc+pSofNS+dQZEMTOpxOndyoJNpZlz6Wwn8HtNxcpyGwzlRS1BZ22THy90mDggr/PTs0s/9gtbiw
Jg40aZr99DJgWCuwrjj9oxF2xypT1qoJoh+csekiwSqQ6JuYtqy58osl175ceD1mCQD8cBIDyrPH
cEfgy1gX7fhS1+LHt1yW2LZYRhPI4zp6ZVrsUrREI7zzxoaKKRHVlQ12o2ysD0Xb7Yyp3TcCGFpj
3Cd1G6zcJj1lVIthYlrTp74lqMp4TrwPQfgA//k5VOFLUATfhfNu4kpNjeE7tnEzTeHRlJLAQhUd
cpBHmbBOZRgf+yFARMTwm3VY2axYOqe68m8YGuGcoRKiLbJpnaQegwXXIKoRIDzMo2CrR3qky0u5
gP/eX8rb2Sp0TfRsXzhgU32PAfWZWKPiimg/0wF1avAgqeVx90AhG/FzY3pFDHmsAnu+pqTg09z2
Di9hzTboZE7Ri1klX/y2WNvn0Ny0AZduQ+/0xhHyS3B/oDLySiqQmXlOgYo5tR75sfI5n5Guu+46
bb3h9PtfVii/8UkOG2HUFQfqYlfYapNxMWKwjoODgd1LA0NaMjaSy9wHCXu26gS0b2rGa5pdGGwB
F17aRgPzC1z1Mc0wgwFjvRd0qGvr7E3pFQvgxdc075uKWzKvwTmaxn6sc2OT1+ZXHLnvtSG6k9NV
q9RwH3uLbLvrwL1JFG095a2HCeAgLOOlcXGSdoOZb1yb6BeVMh8I2Ok69jmKTf7rlFdcKlSGRnbc
Lsd5eCU7AxQudX4aqwQh6GRMEPiR+pFza5anEPzN8uSr4lFivb6S/b6GRXO0NTZcw6j5ZPPOZj63
gikCqpek7nJU9ldqTFTRxSG4pxbpsA6AcooKENGvP/7jb//5H5/j/wy/y3OZkRcq9N/+kz9/lhVV
ZyHD9n/9498eypx/fv+df37Ov33KMf5sSl3+tP/lZ22/y9N7/q3//ZMuP80/vzLf/R8/3eq9ff+X
P3Avxu1023030923Zpb1+6fg97h85n/3g398//4qD1P1/devTzwi7eWrkTAsfv3jQ/uvv37Z3u/X
6e8v0+XL/+Njl5//r19Aq7riK/73v/D9rlv+qvmn5yglPB4QwvFMR/36Y/i+fER4f/qAdhymAMyd
bVrTfv1RlE0b/fXLEH/almVJ33NYaLAgmtavP9D5fn/M+dMBgm76Lq4hyPa+6//637/5v7yD/+cd
/YNJ8rmMi1b/9cuyPb5W9fe3+vK7eZZlEtbhB+FLKeUp6fLxz/e7uAgvn/8/+AGaBLfWU+G9e2ny
Ydr1BaLjHKGr3pbaT7eYtF/mNrunBjrY9ZLNhr6zrXB6zLhJzcC9qzSb7ECuJoU3xhjKaxt7VldB
U/Yuavw0lh9+OcAHCI8EFIxVE7Ob9fJ9jge/7hlKNnl6e7lXIJ4BkmFCvihLHE0wv2iUwHGiJ1TR
qrwJ26rCoDVQ1tAQn7mQ5+xRLCpdHHw/0JuMWdASPwc2G88p1tqeOATP2JsL3M2IG4dwZxJeX4mg
31ZF7uB8aw9tPnV4NMNNms5b3TMRaeGtbphf2UvDh19ld3D6YutJjGTAXPVAJfYWL3tCoBSgZVLM
54Lg1WWPve4999BG821vWvfmoA9ORE/vSEA4U9z/IAnxNdVfaWo/WUNHRxgrueNUC5t+DukzuR9o
DlpgDsYbyAI3uGx3dOopDgzQPaJuuNLkUwY3v4RxrGfbco4KAvhKkQI9Iuw7m24o5E3vNGtaYu84
cYXIFxexlaMfHGxY0KUJrsqdbJqI5Z749k8CQ2TLJfJawmX1cCyvib8jcoUwn0J+YUFgwQe/Bkmz
p6EpGr+qr6YK5Hak9CtxvbuIX3rX4RtepUVtMcZNPVQ4vVQdY44swWUNiXjvOqLaV8K+miOXvQqb
MdPAeKzrdhe0HH6yJOuAIjD7m04Sujk+DmNvMWmNBlrQ49hki5pHVChiiYyKYlvk+kFZ6gsPwXnQ
MDPpQ//R06WetRhfLNiEBZt3BktEkoJvmk6ufOYNM8C2hLStmz3Sr/IRhcmJ6Dy5wcleB26mFhlp
8RWrzRtXEu14YZmdEnyQadeClFC38IJpcGHfD40vwQOQMdDhkRYE7WOTlze2fxWIchvzVi4YCZk/
eVo9xlH6Sn0ALgB2kwGWDQ4N7Ja9DouAaAhiRAyKg9a7wmnBPn8GS9nf+d3k7nkYb2YVn4fEGjdS
h/ezD6hwctiRG+0xjtklKEj+Rl7tQ9cCBqr8k9N7r0lQ3EWmcfSEognKFesRomfKGMNyhqex0QXN
DlCiR5UvtWsXu2BMPoi8QORMznGKKmEY0bDAVkQhIN5Xw6S1hRbXKLttEgeIKZoowGP/s4mS9lQ6
DrFLQ38Fej4S9L6rXZQghZMjayk2oNH6gQg9Nbk5AVvZ6Le0hHmWe9gPMw7xi9KlpzbPca1iL1mq
Uad7n/0FVtugWVITptnUGM95zmXYNy28/YxVBcC/okKUA3KYbsYgf64U68BIEAkA9kl3zI5F37xV
iXGb/ngj3NQ061CkJQGyCGUQoJWNOOTE20SCDwjtV5gnjSc7xBfiLzHqacoQVPrTHmpafEyAkDvJ
zwhK4WK/pn40fNZw29alcR+MbDYIoDMYSZ1t4bLXRFtTFSNahFJ744nm0FaSDMxwinMGZFUH+ASw
WiEIRtT2CxYpQNiMHKWLyFvFKlyDTIE2Ux48UzWPo3tUcXOoPfPsYq5mN0u3DeHwtd8RWHDIfy7r
IbWuXEmLd0mRId7fkhWgqh4JCAwk1OgdR9JYOh2HCLfuNBa7Fs9y3s9LSMEw80NmsVGx6Rr7SmfB
NmCCWGPuWNWmipkKWSsIkubOyRj3CfanIyAwqlF/QJkucD2vawkMFvgwGSfrBOti2DIlwfzU16sw
8J/80UDjN8/pHG79Jvsm+fANTAHlL8ie6eR4iyd9jXpxjshTDbNALnKSeVGMkt7u9HftehlxS1Sv
zsRmz5bQlMNGcdJwoqM9FS/aM/bE11aKl2BhbBs3v8GR5j5UYbfBEvcTkee/t9zGXthXiFfetqxZ
eXXi3Y4msaFomF/ZhlNiDxIHAPQWn9TJaem3tQ8BTi5RKOApY7ZVdn1d2Ml1qMuHrnfbXUSfJQPL
n1QzKDNqwk8VYjFAOqxg8iozzFPS8EDp8/gFU3tDFOUiKtlvI8EcVpp9K0L0nRyuAm9pLR2AnnkE
zzXPODhn2Nus4N2mfKc2XxiqP0V1iNOAJGg9Bu/xdCmJqyRssxxRPHUxqtnOddz3b2MUD6sEgwOR
KRIzTScYuv2IhoJ2y7TAJ7vVFrgAeRimdjMO/7nFEwW6V0XGzVRTNTS1Q87r+yQMRTGyG3v7ugtQ
KjMN1xEdOhPhTkqfXWZ1lQcgggdYcIn5GKbctZNwl0Xg5DsHBJ9h+Y+mf2N5IIndeh6IDohDTaMm
JnC5RYXfUNyH6gQeXFkuhaudySoM3r0UNwWFEHOGWRcXFSJSxykMB/vaTOr+vjYLQV8ohesO/ayg
CFNyAQ65BzKlbgG/GXakRUfobQgytU/HcGVNql1Bg3ieJ9tDE0mN3WRQ05POzn2PVr2sW01ou+So
JEIIIuSMX9zs/bKhL5R2900NdVs408nIZ4JeBTHWhJTpMHe3pVmgq4xE7tJqa8F4XHIcYxY1BDuz
N+n3FRc2e/gA9Agmh/kIBRsn61zcpC7exRr6qOndlDBhJNT0Bc+zJ+In87pM8xVUgxdZxy+FjL/k
xNPDMaYfI3YXcYEJEtpsHsGqZx6+8WwQIeYc/fSC4WbnYW1Lue23wivEdgxfjIw5j0y/TXYbgtX2
OHbyZaolBuuBlvKG7cUcUh85jC7uJuKHnQGUN6svhESOJ/j7s2vdAeC16uCWTevRz6o91cuL1I+f
iZ0VWwg6W9vsHsSQkUKkbSXB0LuC5b+qKKDbpnAxgGzzdlqDt6H1BcUDKaogNXj2Cy60thaPFt6l
3AO7ayX3I5fpVOjrPB6fpAiz87xD4EM1a7z0njHBlrQG+0rDVNsLucjI3enYUX2OP5cwUVvuseRB
SW4yphMfYWlHZD1Ah3YhnsWxyUnMIRol46UbPIn3qR/xzMVDF4/mIwN1taQfmXaPkl5Cu9zj94a/
k+bv8GrOCVWcWCLqlsd3x7aIuuMV0gMk4tThnTGNte04TArt6K0D/g04EGFkJtNjRf5rhE48Mvcm
Bc69aBEEYvQ+Ud8W+jFxu9RrLuxZYp2muYjgCm0Fg9fljMoWM21odXyfxdBchgLfuATpeFWzgZJO
SNFdj03akua3mcb7MmtuPXQV9m34NC+eZTe0U/amPGxbHgOrROFFltSyHEWG9xDbCUMO+1Yy9NQQ
ODA14v41RXtvlP5Ha1fcUMLYmk5z14712mi8A8xdHj4Vz5G0DSlSTUgnjYzyR4s+itLSn70dIPUg
4Fni0UWSCAVwayvpHirbOsi0uc9kc5/o8tGC8IT1iTXMVC4qal1tLPY11ujSXEfvRZVQ+cgzn2qR
fNt2mE5cAci+NnsoTJyUaYqASP0qLB4QsvKcJUL0obT1xmA9A4wM4sMEBrGFRvvFMkTVSt1+Rn18
4KusoznRp9CBguhdnDlmwUYdR8EuRf4PzfAVc2SLkiyuxaUcIgppsY87QLi04JyDyCk2bLRJzLjR
Rpuk8UDONmBunjlsgnAys3KfOhYAHJTuxDsOchhWFmcNYqQu5Ou2WFfE9GlK/mCJOE0ubfJ4+mBt
+85nwYjJGkYy6tLbajUBh8Jshn10YzssfZ7r3w5l9hYKYnKW3W5j12WZDWiQyT7wHm/wppKxFlN3
FFd4kzrfv+nT+sBO49Xoa8wNcXsnvNxZygDvNA2TETIcpiA1UiITMfXru5sQTzAelWjaQoiigHC8
L7z63essmrdJw5b9Q6hYiow6IzlX0OeDiSbowFNMnf7yoUosJpdullH037j+3g0axg+DqQ5lL8S5
kZwh+4gUSVuGK9otyWRoIF1ZeBAubSLWIDj+MGHjQeU9pCbUFXBN2JV+LLsL6O9uD2VO9EEoSrgM
KuuJNdMpU8SrNqOUneAiHQZ3+dAwTrS/S6Og2ajD8uw28aMouSsLVW6DJLpJO96aXiHxUq3qc8NQ
ZrTOctT2KBl2poGNnCaiKxroskVf3sWQXmCfkXkOZ/gXIFqo8LWhmbdrhRl5WTTzOnNJ/xUhTDmM
qici+zPumLFdefnSGjWzpLlOl+jjtM4bt5NPAYnFU7qKaRJGr21Gva4m9VBL7rFBskFIa+5SI+3w
yRYAcyLlfDex7Sx8TMdeHHXXqrOuk+Rx6GK9LKTzBEmOyCG59oWvugOJhfhksIjJLrsd8CkuxrZk
QCuwbBTy4h3Wl7ZEaP1Jva/mDPZa7OyHxCVs3nU0b3YW3s7+Xib1m9Pr+3GYbyI72mNbAuM+IdFz
qa8gO0W8o0zAWxcwf9LsPQvxBRY46okVv1BIDhuNMyl9LOux9M6RZzCCT8yzqTzySvi7mtQpaRu6
cpEtiet3wG4V0zKN8hzFJ4XdfqW8CG2Op+OMsdV0s5Xvd4fObl9CTKiEP1mUPKIwcYMzrY8pKsED
Fg77iGb2dOjPKuoBMYrHXMBFT8QPDsqpK+9dbux2QtLNKfdqNTjqgiukcW2mg+HGm7gUC9neSMF9
OLWEwDjPTW8ZKcDLd6/YyzGbfaR68osxNK6GfGBK37vY/zCC2Oo2zCpYGv2+qgEFm9VKpaBXMual
fW8KOCJAdUYlPoF9EPExrygDZacICmpOELZqmT/AIQcMVfePIVPbNTHVo6m9dxRisXHzF1NG0Sp5
RHYC4pjEN5Q+oe4xzhEpJZXo1OG5JtVHHoTqP8K7HKRApdfuJ/uenWUVr6Wv+02JtkiHGqUpPPVR
iGbfvJr9PIPEF9PWwcoQOd1C5C78NVDAXbwxSRAk7p2lrGsLkWjR46p0LYzAA7qB3cTbZrALwGR0
Vo4VbYCQ9F5aldwmdNnyYxztuTnVQl+YlaekTW91wsbQ0V9Nn3dM4OFcl9aNbpJbJyErSQnlG1Ce
L8k+23x3TU1neuje4fNaV8H4kBc2zv8vO/G/wIiAl4NIBkbgI4gsWuvdrdnPP9Rk3IQDIe2eQJrj
DTeKoXHdMKDOrOuh1Rvf0dA6spfBRU5v0lsS1D+45b5itDEV4E01M7H+/RWiN52KF8qpfi4qTVOi
jxiNfkqSlDK7YTN3BisAfkyzDk9Ut14A+59tTndlIqNTYcrN5UcwTH89pMmpL7I3a+Kc7CAhLet7
bSRvypebKbEYP1AqkDKqqtBYtJucQ9B1eYCIbFv5i8z5xu044I87Qdx6iF08mZZw7ote3vYyO1Uy
euvTKVyWCeSPoGJoZOlHK4QYNmS3ieSb2m6ILY383EAFj+7PQDLwFEwPBotv1Pw4kNM9PKJ9NUI3
ZJJS9W9SBCxNULAjX96Jun+4/BZGQDDnsrnTeOcB+hx1m99C6AfOMl5BUF9pMraESh2O2+2oH/32
okdn3Kr4tNEA05sZSTEsqF1jZ/jmhDV3NkAvLyJ3A5zcCt/p+wFTystqaHl3+X2JJCF5xKc8Td84
AsNeEJyw8eq/45XauLTFyRHhK4AVTXU7Ihe7c8WeYjH1yRXTLG44JN6IaC1GpudaPk1ZfXBcJD2y
SVj5qfHgBnxHT8yodwhPCaVabNfKG6qXyWNEp4gxP7O8bono+RQKoyE1gH1rygnPj/YtkVky80P1
BIADi2mDvUu7h9TMP0QUrfMxPgXqImnCGFj45bUpxms99R+auoCFR2kNTPzmYLIkMwin10zJdNXS
LELXjANlvfazW7pmv3KfC8ymi2oxyWw5j6zuCquW8NiZRoiRy2pcjwPkGrNKxy2mVChJ3BH2+MPx
DId8/0DYDjdMfDW/Ty5PZtHNN2VsXfem+TOWNBqWQLORoF2qCJE4yOqcCocXuraT+zaZTyjNPI14
Jfoq4nDIWlyji5jk7an14kvhZFt2kNgcigV4rr37bvF9efuUX3wMl3BtlYZXjk+kU7MTUGONOQ50
akxwWIXtU5c0RFgr2FkJx1WmA3M1QvCgudXvxd0ggt3cz9dtNVs7N0vfgmFatlIeCVO9sDaNY0pw
AamzBD8yURRQd55682G9ptedb4kbbjV6+C4/Jz3NudlwreV8w9qGHpu7i2wcfqoM3d4cAcIYxb0n
p5faSe5qq3AvxvNqK/SwzAyjArxHpUSN+4zJEBugCsIXQmi5MIg1TzKp1v9fmfnvKDOWI/4raeY6
/mAH9P5/SzO//8bftRlD/Wm7WGmQYUyJ+8FEgfm7NmNY1p9EEST/V0rX9lEI/ynOeH9KCR3b5HlN
16OSig/9Q5tx/rSl6zim6aL2WJD0vP8XaUagwPyLNCMVdWG+ND3fMl1b4cCQ/yrNZEVuiZjDVVdp
cacVDFl4N4ACiNGRGbIVEQ7l/y/2zms5bmTbtl+EHciES7yWNySryKITXxB0gvceX38GujvitCgd
6e73u13sVqsFFgrIXLnWnGPSXUIV1+vq3aOsB/WAahxyN2kLE5PHzi76Zd69tOCT+UABx8iAWL8M
Ewxp0XdDxwvdzosEbaUOpBMFUZoXhAn5n4YrXoXMYTP7zsWOJgKoDJ3JM/yu3h6/acVMEIycrU8Q
gzqz4rLCNmH7ErEBIyxdYhdCAa2HZ90Ih6XL0ZsDbPfiWzcNFIaVEZaQHUf/ieb+VeSkT23obxCz
Hx0kpyGemkPd4FPqCkLjZFeQ2Opt9HAEJ9E51xM+R12YL+0MxzfQtruy3XmTe5u32ufglm9Qqpep
Xp5IIiiR2AUuoXQ3LR9+MY1psEARcxOV6kpEGuwIjcNyyrIUSiwbQU/Wt4JOaNjBk5cDWG/EOzgf
Bey02/vEuZMLNRjJg8wEU4S82qpZyzoV1m4S8pIDLSWCj8NBU71YOh3XSsjXLk4Zj3erQXIeJsxg
ZQiblorrVyCag+cxoYwv6nSnqmxa9IPYklP36LvjkixMa92O01WQpB9GnQOMCOkBdw2NAAJ00xyh
XmLjBytifA5MvDaTUR5Fme4cPdsHevuicaRq0OT7brkVxIDNg5lTjTqvCU9tPl0SF0ZolXoRrE5G
MC8+wjBOwoJc48Xcuy7iaCdpIa4zmRG4h5Kpb9zXzFferlbj0YjHi+HwYKHdKZjrs2oKH9eSP4BJ
56BIoWMQPgsLoRwGfZ1Vxrnd1nlxn5H8tJz/qEgYz7EbHZKEPAymVZWsZ+5tkQAphX+S8fBk3bBN
3OzehEdHuc/zEpL7Tkgj1hu6TCAfZnB8ARDe4tjM7moK7WVozGpTGrdlzYTH9Wxt36tV4WQ+2CIE
mCA4V3BniwlPpJ3ln4RtMjncp0Wzw9mQLwZDrGQgLRp8xk5G/q0m0W0WU8SIye0mpJ4c+WAhTxCK
JlPFMBCyzwAteSodppD9CEgGM4A/tCcn185un/EMOl6ySYv0Br48pwyOAI16sEvtpXIEtkIVxJtm
7O+vPRqlcO8VLTZz1VXiiPVLR8vrvGIfPeH/fOQQ+6mRLboMRKojfKaQD5FUmbjBG2V+z8MSr5T/
2PNw2ePkLrWA1jHacbqLnIwYVaQvXQmLNABplHDiGbDve0j8pRv2G5RhF9PlH+g1nN6R3SxamEMr
zecoWFj0mozgIeFjQjuw7ye5prJf1x3WH6fe9L3/kU4kYJHOhx42wZqd1ccqrk6Ok+xsQikXtaxX
uLfjvaOTN9vSS5W+tkhrfLy1T3WSaSQGjbk4EDBM+Hpy5pXEFJRYj3Fj6OTnWhcee7BjwZ50WLrL
JKKP5a4s6HNZIYnqY9JdEAxx5oh8+lDMNWOfP6DE9CoVAHK5LbzmaGXZQ9MGxkIN8YPj5ZcgNs50
D95bGvezVAuGlX83/82uTpOdy1hadd2RmKqnQNTPAaGb0MoI8vDoTIU5Hg+p9Ss75YRcd5xZsXr6
RnpKZ+0hInuqTxOvraWuujhZdVmab3VhvI9lta2iwoLbSgBe2pTbNCAtVB/Ulnidb5xEctTPCM04
S5UYstetQ1IjIDv0LqiHPfBom9YktZco8jZ+ZNJ5rHpAimOk5kZ3tVZ99wJ9qeIkhbW5NFzqHGfr
Ehy4LceIfNxguKZs2mRQ3DZVT3SaMw5HZotZ0qdXUT8L/wSEL7+/A9WJyV0qyC/VdZ0Pm0qCFaAV
gHyX0CcNj7CrhRdPV1djJa/IaeOMPAWk07RnDLCzEUN+DpW5S+0Kw2O3dnBSs49+U0lECrEuFvIq
bIVNH2hinEf2wLLozHuZugRIErRVe+OlmRsNAcq/IWtIaUNfMDm7gGl6bZmXep4Ya56xKYfxVc8b
ixn79B6gIPYmoESqesHIek4949kht3QJd3NnjbzVMK2rte19r5jaFGDKqJ+djTPaG9Q7CbIxcGK1
plP+l6cIByD6fsPYtENOWkZOeefn3Y2ZEZAbqgJ9MvSioQ7OeXlfJbca8Ae7OzEVdRZu6r2OY7eB
zsg2xuB3YcUlv5fId8xy35oRkV6m89YEOELIBtFb3Dc8JGeSUxHa+yOzvENvGu8BZyzIGRVeFckI
JyINoO8iJNriDO6QRz5pX1zCsTiQ5rcypAHqdJCK5TXKs5kK5OwZc0h2Md/dIpBfDkEHfqyIPZqb
JRoqv1sKp3t1DSe42BmuuQpy2ZB9YD2QzC+yl1RknwK9IOlk6p6s1jmEjhvK+ZeOHodW2cdrTed5
cwY0CDr8SZXfcISn+hbMT80O5X/RhS/TNB2hlFRBKraBo1hstHKfpdolSbAM9HF4Y5pMNaJuWJly
fHWraVtJiXuvfcStfo2ddsYUdD5NfutCTAajBf8krO4yYfUdUtS0TaZPq3m/6bc43Gt8RrmOedbu
4Nbw0mnWVe6nJ/izNbRSrTwqX3wSgvdZ14BJUd93PLaRjcmTA+Vlgo667AV3eA45rLKxX5s6Az7y
sg9tkUJnge5GUO/Jzcezq5pdCgW2jMeBaaP/HRaQtoNriz44nO7aHApJaj7ZLnouX9dgHZAlqYYR
h8z4OBlDt+vt5JSl1YXJA7Lg7GD2xc7OyWosR53xZXTQBvVYZ/0jIXh4tlr9o4KYYceo1NuumnWe
QKh45iBTzkJMInYhCKpGf8Q9DUqCpAoZ+9g3o3Q/wZZn4YWv0MJHTs3sAb8z34DCstpjUHBz6pUc
IS8rxGkIaB4GdRhvu8LGHJtPNeo2C9xfij6Pf0xxQmJcT6eSzjquePqC2UD7p/CpEaE9f3i+wlJt
yUfGXEDaGPYWMA1CqBZ0p/JnlKdAoxL3KACBL22ntKgU7bcCLzWD+ZgTF2fMMgdniT7aBunu2dzE
UdL8VzjmLKU/E3dJ3Adxojrp0Mxf7huwDKlunB3e98qlART25p1G4weX2SNTOqrMEH2BSx0gJw/D
tD4ceRLfbfK+GMmhL7S9p3nfaJPpCJPyEpjD4/wNlRUNEp/5uGYSHVPFSOPzdE+yznUPBm2B7x1s
BMVC27OMu1V6F/SWhuyvfS57G/9HY46LgQZ6IzKqHXRWLZ2pqLFPSe/sBi/eDTHu5EKVO/iuQF74
SiBkIuCBJUM96MOQXpC66/BQh+B8yKviAA15AaAcq6EndOuGBjv8oV5+9lkEt8o65s2bLKxPp6MS
iic7PUp5rDM7WxGo0ZkBFvQxxbw/Ildw9ODBboxvHbEQG0KITogZtqEeffNcdjBpeAt7b8L9eiBJ
uMeqmYdJs+8renhztCMghFVWVRky/PAQDd0x8fy7ICL3JJmNVzZYyBqcjQMlaRUF2p2jw/J1R+vA
E8Dz4hbEbjZX1qjRpQlQcZEqvHQJtVw1BCTTozeuOHbQj7L6Y1eACRnrl2Fu+AYN2EIIkCiaqm1Y
OU+ceJajS6CIT1lFJ6UEIwEUsPQZNmjEK/xlNfOuMymu5p66Vuu06hhQipFXyqC9H0cHUVAtAH3n
eWPwtWkiOjCgmzWLn6ycGqhuLP1gX959eAwk3ZwRPOWrub6qh8E6TILvFeAGLlFBcA+WqIwYFsTJ
u9Tk7es791uhsYs0sYtk2gCKlXOcu/xl9DdZKIUWnASTJK09NBVfemOjnUNr91HKQ2ZJupKoEaT8
dGQLLQ4HhHaeWoZPDTmUGS7+kAqZ2QBHDuFhXovuwvbBCd2HMsL2SSrKps3kBDqewi+ISaekOEgm
6G7FED5ZAFBc55G3C3CINJ67UTxNmbWNEg4tNs6F6V30FAXsSUZZHWwPgzsq3Y1GvqreD9nC07qt
Ye9EWqtV65TPPWTLtDnnM7gx6NI3PTf6ZWv1C/Ruj0bipJvIZBFJJgoSTmEP84Uqs32mN/8A833E
wXgfWMUD0W9vf63BnTme5SgfEJRsaEkqDpvp3ja4dCU7tbBwO8CknLOQvMcomNDSOFfTt3xITxNb
ctT25yR1UdGJZ0w7FKH51KxJI7krx/R5wjenRm3aQwJpFVVeQgmRlgLE7gFNYnCQim0CBxEmV8gK
Pca0FUCbBIAM+RhpNl5ZEe/wwPLVUuHFt3HbWtcu4/nFjF52JxdUSv690oJ9abFqVh7z0wlKZ4Fz
mbL97Jvue10WD8qvLgoX6ToavtumNa0ZHzf0AiJKKWKLOlNeJrsFVJG9NaP/UbrQRYRUn6lP6nI0
7dI+13fDMIKiY6LhkxKvYppXmhMs0GpytiLoEQ+m3A4Dww3ZPgsZ3ekG21BMleazSEXDxZ89z36b
swcwlNtaIZS0lJ9sOfX6tU5dQyDx9JJZeUyiiq9dF/SB0T1W27xBkhQFx6bq/RXy7gj8TPrB3JTH
3c8QRw5McjTXeTGOZlPfJe6qelVF+mYV5SG2hvsoNjexydkMQhZSGx9ti8XUWU41oTDiElv4gFxf
nnWLoL0AIzKTPg4scEZ7EzxUJN40yzpDI8iWPQKdJSc6MEChv/Ptez3gC2qN/sWseUjSVNs63UZ5
vGbpzEzujcrbRximFqyWW6dAEIdK7MZDy7Syam6AmLgVxmA+9lZQrop+srDOB5vB4DseJ4AZeTk8
AJdGKKWSXQaf52DSfE0aWtoTqEo8J8WyUcMrh41+jQ362ic+sZHvVW9vOkybz63r3/RhfoZZGJ1q
h+2jAboH73H0+d19NIee0F7GglUyzy1VdA3TI/bC4jkwU50VHjciGpS8sMA+BBZmO0tfN21v3bam
fZ0Bsdjl6QACeARxU/nJh9s168moUeuPtnOwm5Zi22wjaKhMJyLfBdevhSfDm39UhQld3xmBe6Y2
nrZm39vIN5daQVPa6vCTFw868yx47ysxmK++N8UHie0Gnwf7NEzBLpwS1IeIB7REPsL8OE59Bb5j
oAPbGrMocsJwqvXBPjA2XBw5YOs4zCpR0wF6Me3xRWl+/aJA7ghnXGl5ll7bxLpgKW3eqsnfD+gS
3UG/xBMj3NYdaox9rU9iSH7w7fy7ANBVzGMV79HwtWHWvp0c8iKpexyoGZuQgFUYS5NxHsLitu+Q
Yylf25d+cYLOxnmZIFsnhdgUI9Bf6DaPe0+1w505SUlN5JWUUljw0o5YFM2DgyCMfJuMKtt4eUDp
2GfoeMpMWzGu5+tKzGOg9Kte+nekzHxv2bDIuCCqqTowOIb4MpGdl3FOylW5z5XRoap9rU0XWWzx
wKj4oTKqlVsBEkrn/SxP78y+9Rawk56TWr8AuZtpYp9D4zCzyIk8s3mX3L589QvhIaqUd3qMeqSC
OHBVTVCXGnGrl4XOPLSdI1lUvlPTeYRCuMhGSIGVnpB8XBez6puCMfSdd01g8DEnFnVVWx+9YIw+
9FuqC+KeLmnXXBEbc87KcunbybSbPG5XNWSbNGpOYPJIvSRvaFuqs62G45QU21qbwK925bsj0JNz
BobUNpWHzpL1PSQOCj8JClqgKk3rtj20LttFAyw3G+vNVE/Oaj7ZGsDpFuYrQl0gpHH0qgyYRrPF
tH1kptDsSp8yTLiQgkoBzYrOWWBUiJ5M7dFAVhDNyZ+t58pVHMnHqWfHr8poA4gR3jOBu8jg1AqU
DHprEwhca91Nk8BvX2L/8fvnjoNyMVpYG2uUJEzmG1jsupLvcjSIJS3uNeKTltTpj0knD7Yywt0E
pFE0JKsKkB20aeavUrfqbFFG2daxwMhUbnMgW4BoHa+gy4t8mx3NiBHgEwSewZFtox0YG7D1CfNd
lfdrmmrOMg2Ybo8GLZo4H4CGIQyu6TKvJzs/OXb2fYi6c+GU+36yGZIF9sTSE7BITnP/ZtIffR25
ZWVcDfg2kW2gNKkH801vezh7taL+Ef3ZIGMZQW+4NbP2DTruU9IyhrFS1FWh5YgnRspKryJORPDf
CKNb5sJwH0ZimqAASLpwXBtSFpu4L66cMD13uXtMUvSNTKDx2snzYBXeITDy3WBP07oyaRVFgmQL
W0OqHWS3uW9/Dgr2Y2lX5aYJyBMBu1jTn2OyRjBvYx8FfbFVSAXAwBCxRjFdtZxz/Qkpwh761jZI
C29nEb3MO47f0ge0PWYaupQ4euys60iKs5sMz65oNfzOPkR0rIst4hidHL2laevbkk4retiad13k
hM2LN8how9Ly8ezSiSF6jFUKJe6LM8Nw6vpbXwtaMyZM9D6Juy30V/ZeotDxZTW8TrZhbienvJ7/
S4Iwv1Lm/c4uUTUngB1w4p51F1lv35yaXN0YpNmVHjNr4rp2WiSfDNlv0o4HIR55cwmZXHoaH4iz
yp7J8UcbOPdiPGaYx9kKHQwCHqfcKkXflM9WLu8bb9sDEGKUlbS9+40RQWyL5y5KowpqEeFu84Cw
3H7aks15F9W22PI1dLax7vV5zTIxbtXtysvpnubesMnyfOfn+q3pYMVW5nCMEuxXriK/gBelKAnK
yqaEUMhaWzccAZfXlaSdJzSWnyh3phV8rwY00bCP2tsaIjgE5m1hiavci+Q7GPUxHG6D1Dn2s+OT
EM+F1MhFCib3mzkBuvXCFwPf3nrISsRvgGDiGE2xDxyYToVT1dvOr261bl4ma5RdRGJbBJYvPJhN
iGadZZ04/czRBfOQ4N3TfNQfRE2bZXuJAz05WlNu7KKqOnWOQfqD27GaudrZyQt74zc0rLMJK1lK
O6gdhzc9uuoqem2qpuc+lelzi5VxMcbZk90TitSNBCdZb0jLUvKnZ1y3u04cTNNBWZ10NqEFovXH
wEs/ScYwdwyib8JBMJ8uEriM9F9cF6R/2JALKGN0LJneknbKd++DDMHRqV8rXRZME0Ba2E57Tfyf
xREGH1vSUQNTDjVmKxeJPhKuMHJ4yKT5pjlQB8z2VGCu8D1B1ryy7hrD4nGXgl2DOdfCGtlNQUJY
CKDiYz+x9+lVcbALgaXFjPJlZQfhHPu6DT/zurx0gKZYWZApt3ENfYIhmPPhkF3GeQ1gyDQ9dzI9
QKIoMvwnQfuC0HYRdvXeDMX7R5dHD1bRw2wQZ5YOBFSJfqcHOqlsWUkfyQKrpiUveqmuy9aaQ8yI
8aspxQ0tvXZd+3s/Ix4cZI8F7go7YjYR2wkJV8/TgHkyDka86oJYsymfjE2Rq4McNTDDcfMswXhr
HS1kotTGnSimCUV0cK3L8CmnJj70Fb9Rj5ODn+CxpohcJA4HWs1P91bUfjTt3eS1nwaZtejLEg9V
ZfqYZd64R7sYLWwtAPCQ3NL4eoFXyUFd89S6p9vYttVLVHL46ZPc2vYNf09zBtQPyUmIcaInx4rd
O3vD0t1V31EYpDomZSjZ8KKGjwijPKVLM0+xw7Vkc1sxaaKgsoaTY5X1cirDGyuJPghPoDTIRui6
I3i1JlwVWrsnqbRl6MGRZe6A0MQZ9w0/77Jxk6NtQmcOQoIrnKjcoVPEyG2djZr/QJ0rmv5aWNkJ
r5i1MAP7OhfFLhpUue6H9mbokF04tvEe9RQqMUL0KeblKh3evjFNqYwgbNKy3Yd0C7Fl+9/B/PZ0
mLX+qmkwo4Ve262jppf7RDTfYDREKwjJ8H/T/tSQGM/p8OKpol83S6QXE+KNqhJ7JjbU9sRwomBz
d+P4gXX8JbASwCmFs7MxBG9Fc8VBusCLmgy0/fNvbTFeuG2s+H6Xbyynnsl9ry6sAnLkaHa0MnrK
OrbkHv9YzyZO7Ee/au3uMZWErnWphCjh1SeS1E3d0+lF5N+DCT5hoK7g8Gs8YsU6oUu48SKaPynM
z6ViN6ydoLzqosqGUUsYVmOZz6kdj1tZGfTkZbcua+2ErZ4dFZ5VRjy7bRkx4J8sXaFgdUAulssi
SX2KwjkCJ8imMjkRJcO7ZQLDNZlIbM1Z4tZUlH+VNyJmbJvnglGJi6MLeteBibnJvCvT9yR10M7E
D0udjdOih0EyGzEo15q31IZpowZ6A3VOrC9jHBGsbX3WkXV4vJmnfetqzBNpWz6MJdygrNjwAGyD
Xhtu0JfxEzTjo14pih9t3E6QTep2vIyWIouq8rd9ufNNCl3mFGSOtmzsgr4ybPBwE82vfEXwvLAe
uzmpM0NPZWsK/gpWuJUoACZ6/uvYVPbW9qE0EoKYMF6U6FgUrcnC1Pdd1t4PtfuuVVqEPjO89Hhq
8JSvq5bsJTI90rlvmgOkXKa+wdkpTL7rNm7EwumeCZqxl0WZvJA8dJ9i00sKmrAR7agrqlNQAuzD
/njDmpGu9IZlyeBd4uV+7myfjo0O5Em8JYFWbQgIVWujENvERJItHKA3iVGvx2qfxW1PfoN47oAe
LkFruMzHRqzZO7Jb9Q1lY632LO8zV6GnG1hpALzbO4NY8TXKgnVuo8SKIPa5jhsQ04qlUlTNQ4q4
ks73rur5Q5FZ8VRhQY450Sw9kpkV0iewoTvfHy8EBb/GKc9dDTayqVM6jjw3UWwRwtPES1Ny8pCR
81Fhn0xN9ckbAnsvReCepuKaiIzLkJJCZtcFuFg/fEC6QfPStxbBXZaXLScCRAm+kls8CzwwrCk+
uvFu6HeTE5+angJ+NO7bsHzpjJfM1tGvw3JsKYupg5axyRIGGVhlk1ikkj9hcOv3Gt2+GsJ0yXds
L2cQV0enYb0OEvvTyNiWq7nTJ/z6WDoccQwYlUNwqgwk/cjaAGvA6ESm8Sy0LFl51nhF4U1wZ1Xf
8JxhPHmOndhbG61SPJMl7dBCf5z0bJVTqi00xYS7/z7l3cWdalSDlnPQ4mPuGEQ9i13bWc2BGBM7
gzAEKtzDXsXKwXHPLGEyJd5RVxRa4eB/2FPFQMmPGSKO18TvXbwCBZrXqXwTVoDmDPeYWWDlvYBf
9meOd5B9BMzn+EHg/8Mv3LZpdcbrUC0xmqN67+MWag8G21DS28zKTWJ0V4aa2nvTn0HbjPRHNR0q
n5ySDpUVswB2Pd7kB0Bnq8mhw61DuPlkLOjOpKe4aw+arPRTrNu3puidq5gU5bU/moRik5I4B1vO
4KOw2LqRe60X+sABA7NYW+jpQ42c8xTYwaXyg+zBSSCANThxVgFbrbD6+J7DZnxPqNLrxBt7JZs4
vo9ywDzk9hQbmbgx0sjydXQFHYW4+yBcq7r89T95MX2rVTNd/fVXjVYjBXaZg2XgiMGLmg8ssFjo
kj6+FkZl34qYG4cJjH3fandlWdEmsIzu3BulOibJBBHEU/KQY3hY1g2GIVjRGQ3hMrjyXOQvbsYp
orE075ASw3PVZh05L26CVaH51vdZczDJn19GjKt3MmGfzaEV7rkZYolCoLz4KM0Q5mdn5knQvJJ+
W7mQLCOYaugSMVZnQTZusZQjt2Cedx1W3q7C+XP+65ea+f8J29rnvrSvWsf459fBo29KvfGZqQb5
Lm614A6uegBzQO2mKk5v/vorah68pCGTHQ81xAZL7gcDKnGt99YllMJltsH2rzLP3fqpAQpjpvmy
AKl1gvt3U2d7yijxRPAA4wnLHU4tkk4ENMbKKPX2sYPcmvM8z2+5FOVRb4JDJ530PnF0Ju729CJ8
LOd+mtZHOUHaL03f2BoquLhAPF5AHJnLpvUINmvwvCpF2UOTPN+QyuQxH7xJRu4pql7CzHJ8lUnA
ySmh/c/4Sgf4m6oKxQ/MRMMPdeKPjdfU1xhTj6rgQcwlzseAzV+fjg3D9K1nEmpUN7gnlKj3eclE
tXMtOefoAnYuOrkvwr4hUgsjgfSt72NqH+s6p+dKgwrOFP30oPB6GqzFVdaqYaWZqFBHu9inJNUu
fLwhiGW5nzIBdOvA8+V9svQLjG85WNULeVcw7IaPAbPpeazd6uwo7x4mLPiVwngKVP8w6hRrxO+G
m0K3y3V96qrRo2U9hSg5niKptPvE625brU9PffLsIWViAuhW1xmzTahzyEXCzuEAAA2tmo+l3qjx
rXTvYmgb/rGjStyDUoQhQfFfN5iYOCBM6kSnxCHje84gMpjY+IUzXmECmpZgZOg+iKjZwQXlyN/G
aHImTSy9DlqwZWvOjvuebHK4KaDXctILx5kUN5/1nLjfJl7tru2YmVo5z31Z3s0Lw31+sCm48zXk
EFBF5Y6Ay7mijj44mjUIwaix/eLis3wTCe9uaQ6vEOczmy51xmN+ATDK15Hf9Ba+Ezs4oiYQV1kT
40dtAmYhGu1cSQCc71Vgdw3o4bFlmStX992zFs7QHxkgRBrieBU7cHY7p+7uO86COyTEDCHsrSW7
ZT6EzVZEOeoa2RAyE6LBSkO0fMbr0Eb19zYE153NoKQMgCASuOCmbRO1jACzbVqCRFaYDKZjABTH
NF4z6duc1qbg1sauR0vXRAnk+eCWK++A5m44Wy1AqbSCjYzV+sKX5J5pifjXSDYSuHM3I0qbe5K3
tQsEqIDPWOSO/wolHcw3ky6/8GcjZkaqHIZI0p8b6AcNPdOuyVH3s011Ae+OqUIcGvSfT20eB9tI
1zi02M2tSszwqiunZ2QL9slrdRdukS83pqzYl5LRPAgvp5Epyqe/fxCTzlrQoaVldL5EsK4T7O35
aOVsdzWAYNq0QfhS1QwPsbEOOPYJmN20tE9umrak4zK+MceAu0+5gN6GKfx8DwISD9cuWi67Z7yL
oqG4jWhihcg8T4Oj9j7ysIVXO9W+kzlLi+MmO1NwMrawa3eZdleQNsqiwhblxGSfroGpMoGn7DuM
6ls2Rdq97S1TCzWCCRSJ5q2kkZJ2b8VIDWNM88wt/hZHnNMhz3tHNZX3lNWYUeqoXv31Izaiif4/
r+X/idfCFvM7VfCl/Xj9ge/y1+//h9ei4LXQVXVdUC3KEjMN5R9ei/iPknBcqHpnaa9j83f+4bVI
+R+dfwlXdwyT1pv8X0mw+g9/adiuC3UE/wt4lf9GEmz+oAd2+JMcAaNAhxgjXFPM0uN/o1pMkMg6
vlqMTWW3g/W0Ual3+69b8Q8g5t9AmJn28r80mL8vgcDecTjSzlLmL5ewlKsZsiK0U+Vpj5Yl13BW
VIW0bynkBcQwM0Li+PtrwsD5ek3JBXW0dcLUhY2m+98fi3UYKkBNZQwddoP5lsER4QzYXCAArFN5
/v3VfvEJpaMA4bjQzy05f4//vpo5URG7JKYuhj7HAVwh73qqnfQ6Kq0/fK5fX8lUcub1GLRkf7wS
5Q3x4iH47IlGbXNEL0Orr1pIjkq//0i/uIEG6ZIKzbqJAN3Sf7wQmWxTXgQ8F2aZXUBmvSUmkYhu
jG5LZ9TYXf/+cvMz8MMzYlo8fa7p6GS0Inz+cgcnIDFlq2OG6+WtINDPSQLEr+AAUSnN2VBuePz9
BWed+48XJFpLsMKjvOdj6l8ekDGkPMsIiOcMYO4850mnaQ1k5Q938eePZevzq68rE9mKEl/uYpEL
fogCCIzrPLBnLuwUi0uIUpE56DlpHlz/8/cf66evzbRRIunzqmFaBiCWH782vW4hoKQomQROZmXc
VqV/jKCacMBcCc3+w8f7afEwKUq5ebRHdZ6Sr899LSHRMvQgkVjnDI4+pam9vzecv8FX57+/kX8v
HvM6+/WLwrMgWDcBWpnq6xOvApmHsUXqsc2An6nQVSlcQoJD7SmZCly4BPvlNkdrU98iHkFSgzlI
3AceqP+pPCVmftsif3OgjJL5B7Pl+fc3/KcXcr4FClO0xWwAweWXF5J0mqQGBYyYbE60bRHtpO2a
VW0nDfG3I+f/vBW/+G5tlFUs+ELYbCRf1tEmrtwwRxO5CDptVQT1kjVpEVcYh2tsWASZ/v6T/erL
xckCNgzooq3Ul0eJjPiO11XxyWjB1QkLN5Xm7y/x883j3bOFIRQuFzwzXy5Bf5eD+hQwyJbiRHMM
DX57D3Rw79b6Hz7NX6/ajy/8fC3TsUycIAp02o9vRpnM/cUmZCCljeNGs5LPlLSvpRYaHNBisOZd
Nzx0Iek3gcw+iQ3RN7//sOJHKhr7IBef/y0t+Gwm3/+PP0GODj6RBTMTI6gep1q+I+zp9kYZi72V
Rp9C+sAyqgub4kthU/9mOPbvfv8z/LweORat0xkbN7+1M4Xu3xtVzugmrgduOGZMglxKeawG9RDU
+k2c0J9KJk7Wsn38/UV/XmodR7qGqVuw5Uzn67dchWhoMmES2RXqD4h3vgvl3XQlRubfX+fn98Nx
2BUFbwjeJvl1yyIShIF5w6to5h+j1BZwEaFwPacSEWH+jz3u/3wZf/VtUrZZBiWYa3C6/PI8iQC2
eKFzkAPfOC5sy3ybBGonkwkRE8Xos/awBOgRydXmM5yTa6XE7r//vNxRnUVBuSCAv/wENrb9oRpw
EXaEKqAQekOOQwpuqyNNN+2nrAZx/Psr/uJ95aGBSOHgHqP4/LKdOaKUmj07Ez1Bi7ogU8UpxCvT
+XdkTPUfvs5f3WEsBuwtUOUtRX3w48PKEcgHrU/n2yEqFfmWmiDUVMaFYMzlYA5LUwzrJmIoGKuH
JJD3v/+sv3hqlcm/UAzg1dO/3t0Mt/HI8jfHGL4VRMfR+GRV+cMC+MuLWMLA24dzmqyPHz+i4dN8
J8iJCD2GmyU6GaqQjISU//6j8NKzbbhI4ekE/ngVZvlT00NVJNzvPKqjlX7m3p8Wt/nP+HF5VbrN
YQaFoENvT3z5siKBqFLXKOAcEV9JQs/QDwfbzn7VrOvaxn4u2mGFfGjjOtUfHpSfFzUuTeiCwFZp
CuV++Xh5QJ3aZCEckVFuK2BCxfTRNi6T649iooU+fP/97fy5IuF62DQNyeFJ6lgyf1hE1diZdRPh
vYgprHptXEGk2XbijXCdw5wMVdpiUzrl3e+v+ovXgSWbgyAhkJxo2JN/vCwilj72ynk8qZdrEfWP
crSvW99eTpraOCmOZC9/k2lIdy1GTB7/ofr4+VHl8qyrBvZRar2v74PXJv6ocSyhB/jQIEOq/bcA
L8DvP+Svbi1ruC2ECTePA9WPn9EuSI3ICp4iqzqgUlsRXgu24kMO0Sol/YFgY2LZ//QS/uL54Xrz
YYc7a9hf66oEcVE/KEQjRaauDSja9nRwZgNj1N94RNFNofOHF/J/qDuv5caRbdt+EU7AJcwrvRcl
yrT0glA52IRL+K8/A6xzd1fX3rc7TsR9ufWAIECqRFIAMnOtOcf8D5MR3+G7ZAB2LN1hPvDXz6ky
av5qntQ29NUrQAmp27zUvX+kEQ0W33/A2Lu0wTChuvqHe/h8If71QvVndiw3Vj4vqNbfLtSqMQNB
0Aa3UimuMq6sRSlpKf/93/E//hLf5uJwLOoXvw/FTiiDFgTs/Evo0MaT/IxSdfn73/HvJySrbZOY
XTzGXPb6b9eDDH3slC4DcGzHDjk+CSANAxvEOiAM6H89hZl/F6cI9iTDE9Y8MP4CtKViYUj0Vgy1
fdkscqdSjxqKc0BwMTE0f/+5/n0awydiYWqZDOuckr99Lj8Jc1C4NfZ/ET+KyX6iFkwV1p+2edD+
cNpp+IeL7n6C/35K/Pobf5uYNkNQjpRHHaqfFNtT7ntUiks32EMVbZZNEWNDEBMqlTaYNprjxp9Y
vpqdMeuTIhNetSsGa5+jrzzTDxmZU3vWc6dp8XNfdcbXv/96/tO14+Kxx0k/V80wH/z2twhDUXsV
7AtyTb55TbgBmwRJI/K/Qs88GGlarVKJjsoJy2vgZm9//+ux0P92Ac0lM5tJgU+px2HA+f3b0hPX
ykf9eew6+h9ky7sePgDJfJSaeBpr4Q9a/GQ+syJMg/ZdZ7pN/2bshX10QBQbqGZCYmRmPp9hXxkb
cwZMz4raH1NlmbFPAji0drBuLfE2yBatti4JhXOgrKALa218YwP/PEhbvtODGIFVD6zrBnAFMSB1
/raLgHAmXe40H82IL2ZcE1Em9Xc3gw4+rNyssopXw6iH6dL1Mq2xx+WpkNUfZqQqDckxYgEbHXFT
102zhHEXekgMasOfuxllNhmQufIsLekSYkQtrA0JaYn4PqfFYfoffDKINzXUXfTDI5Z+e6IEHk8h
9q1iMJCRAj9Py03dNe047rKeuCBqFdL0JdTWxoCXg7uyxypdF62PyskrmIwSa1WU7Tup2qX9tYn7
xH20iZaHdueTUwpDpqrNcXrA/jBZXxozz/KN1hUFMsYx1GzyFDAK+f7SiqRjIDuMUtv40vWQe+ZI
FMLiUOtWSsXfQNnpAzSBNjKPrh5WPFFZkxxXCUsn5hbBMFXmvu3IOqXo0JGSgd7GCob25qrZxRSO
GRisJdqVnFS1wVKmudAmzW6MTdK5zkSeAaVJYJblGIwnE0KysSeCIs5ee0sYMZUvK7Yy2nwVECva
+GmpxJuJpgP0ot5WU3mr2jb1p0sOeMDA/FvCCv+wnNTX0xUhPsmkFgMCxyleCBa8lQkrQDTI/yT5
i7RIHM0hlU6U4ArLInDbr04PFRf0aF22ikxtnxNiIR0J3yd3IyfDTwpCTh7r2FXWscikIOjQi8WI
TLMlL9dhzqDObc53vC/A1uNHmgwvhSsBTrbwX6uyDqar17Ujoo4QCP5DB0+PuAM7AUbWkCkjt+TP
WfJUhQTiHXW9SrVrSD+syvalNxT958gbUWeClvGhLgj9S3fjLOzIdLJRKqSuQSG+W0Xip2rRibqB
xYR2C31fHrb+pmU+vAqyxi++U4ePkb2Yrcq+6PkkeQlu+hI2XpvRBP2ukXA6gyBj3Vt2wibEbuQM
LY9uFQIlBuZlW0+tDQ/JKvLo6BXgFnAGN80AHMfD0zUtpyi0xcqyihpWnBVP66qiArj0dWOGgpa9
FoFcK3VRy3cN9XbUjms7c3wyzXLZUPtYNJrMvS9o3fMqRCsm0GoDMsJI7xDJRwIRWU/jzamaiNXS
kYZ7j6Cok7iryPNhUCLOSFNonKOFbKUq3yoCeuLH1pe195GRo5vinvAax8WaOdbOKXBaOuuWXYwG
Tr0U9TwpC45XHbhrh6jTXJxdGwdrIXHnWGjEa1l7wy2IvUjtW5E28dUONBPHrtGpXif/LkrrDutl
5kSCCqQc51V4FOfG9FaDS/F+MLcdQUDUUKRrFLiOMowfWgcDgXsiRTyxBNxDH5/Z3xDbs37XpbYt
pKVH8D+5ejVsyf1T1Kom0xZGafvWN9PXWvIq5OiJ/rHLYOSgZ8U8Pa3CxvHjZyMrGqc4I9l1YPkw
0/MksOC0MSPAm1FMQq1nk87ZhZaoL4kiruQx8px8PPCxM9RwwaCM9pQ4umZtufy07kFiJAsOqq56
FtqRVeXU++nCNd3PitX/62iE/49CD6ha/jLY/lvqwbmYPuUXEC3f/0LXmX/oZyfN1v/LsygF+CYr
PcOhrfN/OmlkIpgI0mggeB71NZ79VydNM/T/ok6J+saZ65i+ZzJZVQWalDkVwfkvj9QD2DuUcSkL
iv9d8sFfp26ewcwAQDwl+DmYgVLX/Pwv08QQ35dSeYlqm4rPQutqbvDJ9GAn5Xdy2SLoduM8aETm
pSkg3HUEcixSB6SqygHZtABKfXBXq6ivV73ex4deS/5h0mzOs5M/53r3t0hPx50nTy7LrLkZ+etb
RNnd2oUJCgSzcHOoWYRssCYTNWBFE4CLVdK82SUkSITgZBUw7WApVHwtBqVOXJrTjWxDGJaZDc2y
MZJj6Dikw7iseidCR1ZJx9pp6qePX86D68+392sT4Ddq0c937Zs0h4SvU5D5/V1HQZSGXo/mkgTV
amlllY+xwSs+FBZri7kKClCrWg3NQbF43SpKLasEUNOjbshhiWTEeKyk8jfoWDdVikMm0KObFor+
Yox1hldDINjCVClANOe9vZow025cs/hhsiJddlFk72yrM/nO6n8qXvx1xUvPUHgmdRmDgvDc5fj9
k+l8nXi/sPSPTqfvdU1uxtE2LrJX7Tp16+ggkPWCCNLmPK2fd5j/ew3T+u1k4JfTvWEVCGOBOeVM
q/r1ZCgbN0viGnzDPLYLgDOkPZovtqPZh8hrrY1GEB1sFHPay3ANTmpdzQmaM4hQr6rmH5Yh94n7
r6cm74ZlKfGotMu5iO3f303omqPoSCBX6GY2qp8++8hOztwHrE3W0DN2Bf4uKfBZ+yHOVD1nllzV
yjlBQXhOnNF7Y8L+Je5NwFHWN3DU9iP+ZBYvEPnwacFoEBrmIF2l8T+s2Yy/Lgruf0aueWFx64En
ek9e+fWbNCOKwYHopwUZEHg5EaE5CcQlJ4fW06tTkcKoGU1KYJEpzUU05PmOuaONKowz+O8vFvFv
74X8FxYmiA1orDCpmZ//5S4EUCJI8Y4QKj41Nmwn2z71KemVlkatFEwf34ednjQf6VPjFvi/CO9O
8B3BNYgpEkalM6wnrSnO9w0X1q63Mm3XJ96c4Xxouz4+3ncayDtH14nzNTHWrYffB+e+Xr4MiTIB
6BtYISpMVZVXn6TfE5ZQYKICQj89TIq4ihDs1yE0Au3A28PnpzXiRsDcDOLpD27TBRdqCIKcYgs3
d1iTZ1Jg3wGm9eKR672vcGKtoSjDBfdC2NYxMpi1gyL+HzrFjn2v6P16ZlLYpfHm6LqtU7EByPbX
bzQXTkNwgAgRqybfSf5s8SCg/86ASKdNWSxTgekrtQgVn+TBH6MvnTk0R0vlBviy+WFIfxMMxVg0
IIid5nh/9Psz4QjY0M+ymcXBC5WdnXWcFjtutP1JzcaD+6YyWvy/94cwZvw135Ra3F/DGoFn2n+9
8v6a+zNYhYYTDehlUCjr8Od/eD/+28vuuz0h4avGbexl67iXSa+XgyOhps+jxkJVIeB11PlSNDfk
hlgrPJZmjVMeQ7McH8vUv+Xm2Qj3libMkyYTUmuBFq6CxHoe+nHcDi4sZ0VagQ9YejH2mnmYYsy/
Y2Nor2WJU28MZpuXaT3msSl2WoxtJuoa45bMm+rZ6MNpk5FRBSs8MtU2jGrjECfusukr+TXFOO6D
UAoKHH4kT7yqMSIzRnmkGlvJW+NM6bckGq9xg4C8GsJ3XC+AQRKHiXwhvL2lXHPHVMJaBthrUAED
b4zHPtpFIL4Wsh9hiYZ2s63SOntOEbgtOvRl38aO8F0SxqJSZq/hWjP1OU0+UrfJ8zaGn1iH0NVo
p071Se+netMHyOtbVqqB6OSLGYXZWQ4rICE2UGe9e5ZdNy4t2aqXKgXor8ixvyK8hdJkhKdOOeWS
LF/obGCp0S+6OFHcrz6wB1mmhH0mmvNKeN640e0WcT985IxQ0hPJh9Xe7rWLFYTT2XO5Qpsu8lZR
ZuUrU5FFWZBVhJGI1EW799STp8IXgHkDpLcB7XJhax/Scl9jSka30NbVseu6flU6JAIEFR8o0HXs
EIOtLo1ndJe+JYMlzifxmTjGZaqc9kUErrfzc7KwNTQT76YiqWV+gd3j+XUauwGTWriPxMd4uv8l
Tzzx6rZEmtUoRJaj14pXdMDDhqD4enPfjVTtLgk69vb3XXMgE73w+vJy3w1AsrEOmm4qsgTkQbPB
zcGoX/rjJaaIcGOQ53bMYgM/YJTzbnk29MZfn2XMg7M7v/i+ibL0SJcV+FrqnnxQY0/jlFk7q8M6
U1l68CSsIniKtenmtiLGc8GhwK+8fZJ30Hvm3ftP4feHwJdbx/shrVdEJMgx+fkK/iDIXFvyPYd8
qDEAp+Y6UYZ2zeZNP6T+ZoYyLgGzadfUDMNHtCHZoY2Cb/dX3I/HCjTcOFbr+979+P3/cEguqRsw
RX8e76L8rbd6sqxrG90sszoUjTJ5RJ2Py93UkaRHI4jl+VhRmt7SHMwKAwy7jGqglHEgrYGuwDrU
wdGC6MIFiakGrPh9X7Y5YQgK/xnq2HSDwSBfjbaWQMyB2pwXRrDM0FA/3Y8VLZBpx7DH3X33/kQM
daTPzfrBJOpujcTXXCPixcwQtw189cK61V1cE2m0qBgVb/cjeVBkS8t3U8YLjqW28vem7GDKzq+/
HxvljwL41NN9Z3DD79S09wFRjGc97JLrUDsTt2VjwhpRfJXE7QGbMf2DpsqIm6/lHEHZ4GMYk/cc
ssGr5sTJmjOyISxpTI4sVqeNjlvrpmkUdHJLT7/jovdM3f5OhiUq3qARzw4+sE2lYetSfbAuW8N9
pMqCkReV9GcE+orBo/Mfa8AYDCYSHD0R758msA0IndGH1mVqY02N3Ne58p+LfHj8+ZPoXJejbSUP
eZnH5z6IQmS1gXxK6xA3cjQxK4htcyKNCd9lRrD2Keu8vSlqHyOK6T+U86YIB7luy6xc2QX3YadN
tIPMhLkB96ftfAo8z6Zc0fLLcO2Rbl26uJ4t/RLOae0YceIbN9y9U+KWhp/DeUSkCwFc4DUrlBov
jhyHx4bUrj/3RNTvOlXNi/iAQcKezD3KX3+VZWn1Xo/69yZsp6shJ/2iFfq4lRQ4XaSLE5xQV2PI
MUNz5yFrcPvSOvnzJvZsY9dk8h3XqPkSqoQ3OiW3VmsBVJVHOUj1mM6basot6N2K+rJbP/rTW9oL
eSXhmiDOfDxjagLiqLczZ6I0LuZgkX1JC3pJF1C/3DfD/GhkXAK5SUf+I4Bx/XjfTLkXPTaNtssS
ozwP8979eGMFP2J9fDf6YYY9cvudMiDkVifYKg8oi6OoTSWeJ1/yLr9Gado/3PemhsCmou200323
JbwVnLUwD+0ouJQssaaX6VMkhabRZ7rzXIbdlpjT6F0FyoAgYvensAeneuzjm2Fp3vG+sf71CGVD
uZ2gM96P6zCofr7ivutHwyEexngHLDE7akNElmqaQ9Uwa8Vwnyrw/4mxb90wOOjI+2Fa293l/igI
y+RkkhKthRz68/j9ScuIyEIT5Y0Mli1L1EJMza3vXYURbPBJnHHx0YWvVez9sNw6JaoZB/E5IdDm
GGWIIZgb3vLBnS2ZSbaV1RDd2oSwYK8qP4kDItQqcmCAspzpomU+qKOOrZvJR/lJeX1TSu/dJEOd
JQ9xNbWNN8in4wAROmSxW8GvWRUYu05JV8SnqXTjU9pPF98ha56EJGqyTa+d7xtVWOW6D2X64hMa
ck1HieXajNwdZoJ22bkzXQDIywkDmAcRg0d6HkyHIXdXWrkzm6bl5PXCMzHNfMj7Q1emE9PvjHAS
nQQLvO2H++czJPlq+ig3lkiDjVt11nvatuvA0rNXpjfpMbB7zB7zcYOpzMJUxXRNrdp84CVAnKSa
EWSjWLTUwK5Exb6qBF+Vn1H0WziOkx3KHBg/KAQdhxu+ulK5Z+ww7jnU/Hpdm5Icb3yIh1Dy3nIh
jqoW64Hq31sbNnKZ+W55LdKjQebjiyX76lDq5jYMyv6HVxnb3GNiIN3mtcZXs0wMrTzcL9SqY+Zj
cGH50zqySNJLAFCeWPb84U2qefQLt4c0i/cAY7V9aakuFpVhb6MSCtv9exFw2W9eAOVu9DHHzGdG
kxrfNBxzKynErKDTGkbtos7WxUg7dLTDpwEZ5fW+yeVz7Aev4LOm5yrlN3K6r+97WmOSQ0dKqt7A
pCqi6Vg7gXt1hsm9Fn7xo5S0UkJKF7sow+sbloKc5vnREPc8auiOhPP8CAPJU+FLd0+mEPD4eTd3
ivaCwwkr+BjYoMh670BDwTuoqIcc31aEwuHduN43Pr1qchsAuQOrS8iwGdyttCr3sU0t0ltFjp0K
x/W19j/SkMQCIlr/Z5PMIBw56sGaXsSwdE0W1bj9Rigirg23NxlrDGFcWLFjJtuoED8MQXyUQa8q
W7qVQyx9UFRHLSoeClQRWzS8aMhHe2PQlkIIqaUnUmfaM2F9PoAuxgaSjUim932sg4PzqHn0i+DU
uNu+IJUcxEG5I7Z5XMaR1l1awMybslYPeZGYCzNP8w/DlK++1tTfI5IdQxQhm7S0xN70o2g51ol3
DkqKPpTQAAB76UdeadThJzkdU/R8C9VZPZD2/uQXbfHRjlW6bn0t2JNcaL8GhJPdj1txkVHuDqdd
2qnoPdKvfUMSRK99L1R2pYdjfMRJS9d5KpvnvMeD5UlC1kbDyXa0+lqQ1l52qnRgbpEJpRlrLNPN
qd7aKgAzQrr0YWKRuXOAqIKGw9GN5ap6tEQiybaKzBe9OfUVlF+PWKrngQy9ddwPJgmEvdoVwEIO
pSbb05gWOm7njEZ0TC6e1PzsLbPxxGZhT1jAEDzTFj+mqgXIy8yw0+N6HidiMiMT53sP/JtQFfkp
YUKAOI6C18J22iWog6GynNd0TrnG0UOrTcFjgCSJf2+IVhAhxm/o/H/EmT68xTU5gYpv7ZxYDZUz
kzRHnVT5URu1neFW2eN905Btv6TiXm1bLTbCZTtjOLSRJPsu8EFl11R7/NyuL8EY423t434/+dOT
N+/dD/25kV5BIE4PKKfiQhjyaGAQZVMD1TqCQttPdZPv47ppN3Vjd++DFTExrOIvteZhYjRMdSr7
qrzqAv2aDydhEFO7b+knXu7DUOKoOTe6fCX0CbCiU6rt/S4UKz1ZF2astoq5BLMHdvGTsu6Ulc3i
LxwuceVtoqGmwDvAaqgL94czRE+A0/SPcqacMc8Kn2A08fbhEqYE+tyAJ/3Po/sx5KP97f5oiLWY
hbemdo7VTYh9DHnxcJPuaK+lhyoc6pOtWWJTDp17JbcVUywdpte0mGO4Aj6ugPYU99bM8O4WptPd
/3wtKXPZzbLC5q1Ksp3XmbiyHe1aNgaXq0cZsGoKZpSjeQAbu2klolSGkOeK0eZtqIBiBVQoTsKe
ejx3pGhKc4rfbMt9pg5VwA8chk1S608ZgreXqg2HLdPYfkeWT/TcGvYXlbTR19IV77bZ9M/6REyo
LeH9MV8oX2wzfbm/wIZ9N0OXyltXqnAvnDHeGk6THisH5KkGAprSrtUw6DnqJXbUoahMCOODHqwK
KgQ/j2d1+/N4Wpa/vv5fxyP/3/6fkPvVtulku0mxdh1gYuaUXLvgpdKozEZUZZcsV4OX0lJiN6qA
Sdr8rJIEmBWNaa0oXgYvEw2AbZOY1fr+7IBScuNLj8Ly/GwTBM7aH2k5Zo5pQdTop2dmsv5uYpq8
tPRkopzga2dlma8/90a/eoa+f9+5v7wwu1uRm+2lnX9YDZ5api6pefdX1HHbbVJQZkttILCnjsRT
UTbiKQ7PZB56j8yQxNOgdXJLi19b/vkCWbiXkI94vr+8ieEpjDG3hvsu/HLxVOIxWegV6itbgzKM
ELO5EaE0kSQ5sX6fd+8bq9CPGqWUi9El7S0vQN511HVX9ydVGkVb6WNOby10c6wmyC8V7nXwG/da
F1oBrKtO9wbz6Z/HkFGZK8EZvo5bj+CbMG2b3f2FfX7B7lmfy6mpzyNDOLCyVlhb7rKf9yfum5jW
f6d58UkRVHe24+REpl3+ZED8exIuJAR96O21COrk6M6bVAPwaeSy35mCW6ANYKwn1PyDoKJw04QR
xINg0t8pneKb0t5ZKeYo/a2KGAGpvYcZ0ZNdELyEDJBBXxKrMp+c6J25R+jpH2gUzN0ATWdzP15g
Ef3zeIAZd0MdFi/yX17f6OJ9AMq/YCHZvHh0i2FXkDDXELr34pVSbIWdoo+QYYtaZMJVPbU+oECe
JeY2PlQ2Fcr7z5od0A4t8v7AimysWm6MXwoTZF5SfQrCc9fczKwDWrjg0QKQA2eDF7St9gF827wJ
MiH3wqrqjVYHPnj6sT/JSHx6TWdfMty4r00vdsLK4qewMrMHvOYHguxgEROUKiKdDNyRQG+r1eRn
IJnMYaVcNqXvkt3Xg+F3sydnUITBgpJAEjPd+sAvN/qQRuuh6adbTiwCd3DONYuRf27lAPYGHrBv
otDZV4WTnNSMTSktB2JUXvy4L99Q3dyEkZfMJmDbjJ7zNZLx56gxPravji7zxwg0gGeR1jZog3pE
J1NfQHJt+9dIdul7XdThAaKxgXumyt6NtMkXep90D21M6TUr4EVRVvDXHV3xU60Nw4HQHJ34Bjxm
te5SE8dE/McYpG+WTUmVMuhiMG39hxPqn7YoD5mXqucOqvGKBUd18K0m/IPb4MZJvfyZfOHwChPq
y/2wHshuxobpiwYC5DJpq/AgjIjz2NJygBOt+EIg2o0vrHqJfMZZMEqfFMUydMsQTpwkzr9q+fTI
aN8sE7sBaxIPJCWSH72o4EzsCSGvb6Wf7KacCVo4kB4ZuL14HbWE3FCan2sJb0KxHPpIKKAQBNx9
sYkVWBpI7zayCFmPtGOmQYAJ8oXTx82xyxN/WYk4h+pMy3CQWcntY+p2wtbio99YJ5Qrb0Hl4xmf
a/hF0Itr2ERyzXI3BtbvvcpII0/ncP9rWhaERRP+6epeRJ0bHcu2StMjIo9qpdEqO2f4DLR0Itwi
AQLIVEGdMg3JsahK+2ImI/INJrIrpxujmVhx8tMsgtlBGRbDgBtYlzQS5jEyNLmuxc6LWv1sJLZY
qxgW4939a8UluSBDf9ZrMsirhulyF64GgpYPk8r2KbENZgTASes3fLXtR6SsbFU02XDRnfrS9lhQ
WIbal8Yg3d3PqFsAbd11tA/euV6iddTH1yquCeSahLUgUJfVlCOIKsG6XcQuxBBDAeByM/HQW619
iTv6IRDnckkgMeF1YL4kd4dWU8didAIU0RETSlMdWcNZ+5CwNTuGo7qSUZyRTGa99nHrb7m3JM/m
uMXGaT3GYXIckJGRtTXFI3zZNlvHFglNQOP3965PPSTunjvkKovK4nzfBEKd6l6KVdKX5ZPwc2fj
D6xlhKof62bQD/OvJY+rDfYydgjrTZz+RbTlCxkoC4KjxDmdg65FZ/Ll6fBo7rvzkxDEuvOU7OuA
2l+cWgq6gz8umNp+YfLHXRrhLmmebrgieZOpVp+Z6YbdeTbchYRv9r51mNr+QRSCn1X6Sbl5eywl
jFW9VclGjYl4mCjqAJfFWt8PA/GAIbC0OkyYtIqrno2vozupo4x6tS087kJajnit8GIb+3XrbhQj
EF00xj1LNaRQdC+wkPKjTduy6qNpneuFv1EASgBET69t1wbHrMbHhdyGyN22oBfnleaBSARKcHr1
HCWyulRUeUTdiqc6HVDZ9MEJ0pf1rFUMBh1X0GJQhG2O3wGwqafQSIITfCdI3H1n85cLui8JtC27
B8WkE3kXRzWcaNrb9xK20MsGCl0Dk6OT697PklM/RecQsPyqEQ3fth9A2oT2DhrsiVure63K9hnB
mzg0eoPJTQD0sb0OGGQO476S0RnXVbcoxyfZQgpQ9Ivq3OvPw+hvXbvPXhkpeM9a7Yc7I7x4Jlgi
r3uKZIFmbAowCYRROexH13kVQuvPhVMOZ62ZkTrclddTShla071wTRc3PgbjY2qTTrDoyq64lG39
DDLNhn2lu7DJqjmQG44uCXzfo951z3OdjyqRSX+9zDedJeLnciLwO7J+OKiStkIjy0bLuXvQUQYD
pOhLUZc2TqwesmU2EQwfKzIrREnZdG7rNdOwJf7YvviF8U3aWIxJmhkvYgRD3ob2NTZcEAQBwdRa
5sF9mBZqICXH7yEOsqCbs3v1N2R6J9X78jmkL7IzUwvhXyacU+0an2UEZrTLLI0AYdPlexqovcRl
WpK0orMytmr3mCvrD2rrI3nzQgD8syvSqIVYx7WMuVrbV8iAlBFdrn7WcNwQXHgxVKGQybb+g0xE
uXGRIG5JryJCTqSCchSVm0ISZGPKikJjfbUNpmVFrPo3El5wAhrugwwna224ubaLPZeoj+lrQWrS
Voow3Sda6V4Gt/+eipraF5yhhdJK8whzji9kbF7iHgaUSZ7tIcqC8RJOCqasxWWLFLLeitIPjoNh
MQIkWB3LmYzvSvsjqASTzlRnLU6+E0qj8mKGiJPbkngIdPuFpxkrKLHtS9a44SaTJfzEAHQ13/QE
mJb+4iTXkTyHwJpWll7lWz2iRT1m9rSessJdezFTPLendUQZud8VPdgbJpTBuja6eJGovOXOmh26
HuVDoLclKMgKvhOiFFhEFYsSZW36ZAbux8TWRwywqy6onlWXrQwaZpD2ie4N0MUeHOr3DcF1e7eO
r10X7IbRald2LcTGqsl0TDNqfWiyl7LOOiA/1lPW5N81DRa7J5H6eYb7DDWINPUxf2daYeA7p65Y
R8GiKNJ8rRGWW0TpOfLg/wWVgxpYTuNasyPYIIkLLpGIjUMY+SAtYWmsovlDOE4antoSWqxXEHwz
1R/3IbeugaWizDwwehT7HEn21ibBhNFjbDYdUuKz0oacOt+H8yXwhukxpy2chd4+aMkZhH9RPU26
eXnsZF8/dwiFFv1cGvY1BMa25Ucf+gB+0xk4/3qp6ac2teVJy5OV1/HnD3RFFp7Mg7UfOl8VCYyX
ULcPgwtdn07NqmiR48dpYx9TK0a9mOn6caz116qFNZ66DMdlW9pbGZvmdkp8/1ZEgqKwmoDygQjl
ZCZM3GJRDdzKN7ZmxJ9PGQNz6EB9SI3QScx/lG7c4EW3w3BvBO6np1XtU6q8d23uYAgF8iWtKEWN
QudPH4ODHUD7IDk9QRJSC0N3tS2LIrWoa2Z/QZ3VGxYYy7LHqTiZnfeiEROSo7hAJE3bO1gKNf6h
DfEDhWVOYuYjc5CqdkkmwItzhb1LZqA/sZjXzvuCkJeuPolTW2OKvqaZ8YlI7QcDovWszyyuGI0P
eoJwSevPucQ+b4G2yRZgJnXF3ncXWiXtdQLTZ4n2lIsgq6/xmIRbzyYapvWZX8Prh+kprU0B/mep
NxZQHCZ8LT+9rtzJWCLOAgFnQ8mOa1E+Oo54obO0df10B7c6RspzHEz4UczRyz/CqB1gQZkP0RCF
p8qDmFCYSq2S9jjUiqg4PuMBjfNeNaXzkhvpqiRkm/wogGIO4xm2VV2fzRFSrU3a4pe47pu1jAs0
5HXaPE8avjOjJDM2zMuXirzKoW67p/u5Bo6o3IRoRVeDYWpro/PMp8hMzaemCZf25Mdr2D0vASyg
a2Qba+VVFGnSL6xS1H7k0rpEWL5WYx3H71qanrwmvRb9SNhAZQeAn5vkNQYCNBDtY/lJdGWsjJ8G
tDEbujLrvPC4OzKkk2Pm+39IqGyLprVQFsdJuqW5D1weP+Cmkj23XW45WGae2sqKboEifMiNLqPK
g2WjnYe4Lo5RY2q3qom1tdkhnBcRTD2QlD3TC86rOczYp1fICeGBlkzjXSic9NJMebnTM2oANf1C
9BMImsPhUekhbGnU7ZpVJqu2JMkvTPI55IUaeig++uLCDAX0ritISrCD8FzVLCnE0NZnNzC/NMPW
6RJjE5FDQ/hsDmddPAeoB0lQ8t7a3lnrje4fKJvCN1I28obU6zkrs3YfoE1+czPtpHe6oi2pR09m
twfhRWstojBNFtWe79p47HrETJ1tFN/6HBJubKXcKNNiEXIjfGAFYRz1lOBoPeOSqRdlVTRPRNJs
GrvuV6J3KNPhTHhDg/BZIgE4j8h+FxTISZyzUQV42VBzoiQUaAf+40qRyx5Y6zqK6GZrBlkIpe8Q
bG+HDLBe9jzGzkInnoYwNaACHFqqOHiChzrsqaKX/MHb4st/E3Umy20jWxp+IkRgHrYEwFGkJGq0
N4iSbWGegcwEnr4/KLqjF8VbsuvaEgkgz/lH3Evtg1s5qDpJnOPh8uabmAJAeH7Pqhki1V7kDHKm
SKTeJ9AWO4cKahoNzr5mku1F6FFjz/9gjLXQ8csgXjn+9xnJp2jggh2duOi9GfsOgVXuYUYfV7/e
KxKrwsZSd07XIhZ+xdk1FcAigyJ5kCd3WRVJLEkHbSQcfiPgs51aHlaNkgiKqsb/eld+1EHf/7GB
bUbR77GFvEp9+Ff1VbCnxM0/ZzU5nAnUK0o8dG7I+H8JGzo+WNpYGwzrGcVcETo240KaqvOM4iPs
c/FcDCbeRB5XkVawN7ViVzii+aVXkJguz4+gSeqXqmATFMGkEWtpEl3v/2saFWG5LJ4sBvu6p/2G
Vni07LxjTLdh0CBaGFSXhml27+nruuujPTDXasTC832FqqmeJjku51Ev9pQ3WftMdP1OW/QTefKv
IDbltTKx0oi2fCexPdhbRunhuULFq1SWh1rD3oUKwzgNGu1B87iKt25K46FvtevWPqN1M5UuGkBs
WkatKNZDOpuHyVN34vTtg9FkGucUQMG0MqeMVqvF2cIvVdYnCkwt0hVJ/bIKiFF0nC30v8puuvPH
av7pJiUOAbaGJ+IDvp0yfSu6Tj4YEqX9rPJ2TxqdFiJLdr843wgtr1mzvWY/MBzHWucexKrmsJz5
L+lA13eeJcUu1bYyl8yoqD2Qn0FgHTg5vaPV6PBkWv1crGn7u0ItEArVZ2wx7AEGycmHeVuem967
jVni71vuoqgluc+Z2wQSPjkUHXlVdddgBiG9m6R7N7Yc49OeY4ArQa3NNF/0/H0ksPhxMVdOQl+7
+tLIDrPC9YL29UqCqP2QTfO8BQ7nx0JGWdvaJz1puCfJyVtdeWuR87Jg9Af4pHRnEjo+1ckYFkSU
hctaE2rfAg3IgDhUioKnqyPpNGMlLc5WJ/eSLp2LVjV8U/ndGNMPfAgfbUBUmd+uGJKmd01ADpWT
8SF00UacGssLObdbxSFhERCUPChteSXqwIrYzd2ISMq/qGzbKB+zAsVjdXBnNz+Nud9etD65Y0f2
9xrhdLgUx8+1tMOSWV66xN+5eh/mPNFzFCkfDVfpAQ5rCAsr/U33GHaFgp8joKJdBTI0ea/XDCeE
KKBFhejp+gGP2eU0JhWGjFOfRP5FNqgytTerYc7yBnlcyp7WIbchpNtJvuwhaGM6oGKjWd8RdMwh
xvpXhXpy71bjrwQsG7C1+20Mw5aXskRK9PRcL2kRGt4QWWOa3yqcR1z6jJMuC3yCJZiwUZa4iqFO
Vyqs898tZsKHzhVku0/obWGbWVzsihZBbSSAVtf+ktbO8OU64242obiFmZ4aDwltg7LnbBMRVWDv
4Tjp98FogJitCsUcdBQt3fNONM7L4mrHNZvU2XDp12P0IKJtmcJe2fts8br71GV3IgRxVum0XCff
iJ1fq0k9WCiN9yy7JKMa5vHBqwJO8FG+1hwnuS8e8yUzzwy+u7XGl7RYKecLUF47M/CXk/aIV+ZC
NK94kb1H8HvRzVvJxZG9ZoFUSh+kp8ydpzuPju9P9Dhmr57eHyd6ws0ady8x2e5iPovhvz6xfwlD
N6NRzmc2WLJBJ3MTSzaWw8MR9SWPpuXS6clfP63/9Cr/ToOvhMjYU5X4L2be5gQqmvfBc/IwwNYX
DhrS9xFWkmC7lJKWLXqIuydciIjxe8pBETRm4Zy5IipSPT2NBGLmApeNtDqTZheAD6MB59fr4ljl
2vjSsfY+WOfFqhlPMCycfKHzSXvtFxGZuzUIiEDM7PJOa1kaBo6A/eqSgzOTsmUPr8CKb+48oKEP
8v1sjWQvztPCnPOLNaonFpw6jJSZaLcZ+WrXGygPKEUUmIH4WAry8Cf5roht3DWItiNbqf+YI/BZ
+UTjzYZ+1vTBhAPmxBTfJYXqIbGdz4WcaDjnH83VbjWxqeeRJ8njmlo06A6JekhObGHgGmK+9FDb
ZIK15q48aAWfv916imqfWLbas89pdavn2TuvW4nDrMOXVaRS7bOsLqggI2fPn1sUYpO5RMPo2yHO
CQrQXYXgpn6qFnLcncZn3bwN07eRdw2xTOsMTHTAGDqOGk7VMsgeuArLsBDZB6urzgNPRZu2IdTW
9ZiPlJeWgXxr22E9z/36QJMtSwQIUJtqzjlwhvRisP6Frk1LrkcmptkyYLGW7JoZPasBVhDiBdu1
g+xObZ6cN8s0NdEvwJifi80SpTrvtXF5QxAbQEvPZx730Ffc/sySCqyD1oeTqFAzGKn9TvOHFQ0a
zXvuPN61Jb9Z2/bpyASlpngcHUpW8HrWoZu0Z6M4Nqv1Ue3sBiQNsHSO6VLhWkXZj5Su3FWI36J+
JRxuFSWNmEvzQQ9okkCrm2RFnylzyuPAN5rTWLj15qTcyuzXK42QHf3F7l1IA0ch9SCuw26Yi3SP
iSMZlz5aLAQU03ICeuEg9JnvQHYIwzV8Jt/ZvTWY2/zGe64rWz62CNwVNSahaqf1qJdemDnaf4Jg
/IZ784hLhCUPQMAhSzzy1vzJWG2LVcJ98NfsiOAkkdVjOsuWXf5U8ES4sLh5oWPyhOdxcCsQp4Zm
a4EGBkC89uO6ioASz+SV4PBT15b8bMaIe1ZHzy4dPi98o5bjLWfgwcr21KWuB2IxgSBnc/leG9pz
8kbw+Q5fhj9T3YM+PgmmJuKYtNLsre8zkk2NijanvP/W5cLTPc/xS9B01dhBNA7WGubTY19W6W7r
36bYcIshqg+UUVCXoSAU6Vnj6YrwugICoPTpsW1ePCWZIcinOHnBycckHmI4xIynTZ9kJVwWH5GR
TxMNvj+ugUAviLQNeHyQI2X3LlnoikxKq6YQeh4GJ6qpHdzlyxMuGNqX4f5D1GoUHmp7u6/3SZ5T
fzZbR8+jmMtalP2hOw29QejbimJKWLO7NIYAaMDfy1gF2XREwfxUZlvXXK1o+OR1T5u52A3CrcJZ
37aUoGSuWTEaIFfe1QqskBaUHKid6uOBvzYPrsOkG1GRjLQ0ezH/e5363Dnb3PEQtxPNA8mOtMMn
DUDqvGo6W1ebnDgjO5Lz/U+quIKYGxq+x68fWePb97TKjjVSkCxhoFCZL04zgj6ijb/y5hHvZn6S
s3cJiivyqSZ0stFlp9WONcJOUs9AHddqedP6B5Pj5EEd8La+0RWxEMOBVMDG6hKBtzymqWRcoMos
zoP6CgiRUTMZZDt7kruapOBBOs9Bg/RzLv+z7YX7Y1WnlF6Y0BpfdF3cBwdJ75Sx+nW2iqnGAj2b
v43MfM4sE8Fcp3+T65AeRE+dIj8SRFqcpm7E8fC3TWnbnsdr3Qf0EQdnYHdkX2v9WpvDV8bpyETl
PzDekXtbJ5F0Zw5huhyldL4z0XORTJRrl+k5aAcEsZSXiAV3mTS8Sy3JiVXIIKIxyV9RUp/7IS7K
vEA0NH9hLfnm0z2oGbs6aNMSSZ6yfUkHjqxyfUcyH+nDaLN3NB06SZ6RF+tgAnfXX50zFAfNr24H
simNyE68L3vue3qrz0x6fnEk4KLfzcU79/xnWbUIJrZg5emfUyUnXMXTQeJx2RVz/htyEfbRDA4E
dwKnpbZzzi0R20pbmFkTpq+fX/t5mQ1tj01jiBY/+2X1Iko4yc7YnWmtfC4QX506y8P9PY8Oz53a
OZPQaZPfLgl9TYY59gIM1kpmaDDoVZtnzB3kAUC1Wog/uWKKzNJIJlgEgfyHJbBnXHwiOTNZJ+ch
K3yqtDo8hoFZ7GfIdaKZ1cYHydNAT0GsqPE0VA0kl0FKcNouBUChCIfgMk2k7bO3c8JQcTGClE81
f5wXNJwOc2ud805Z54Io3i2WnSmp6OMBkhoIv0PM7kh5JRq8OC4WfjtLM9Jo1XFy2JgVns3tBfkj
adSy2Xw0bRCZtF0BLm6tjnUSIvr5KvJqvGHwzXdmpuW4g9hBC316Ft3F4ki/47XuYuUsXmxaY/8S
EGHxxKz3Q4gd7BqnA6W2YMaF/ZEN+stAzRnrBLHwJYvO5ne3ymV++XlJe6SIeur+GkYI4HXuxYuP
bhOdHwYVY3HxHKDG2Ptzrj3WXvZgyrmCBVgG1Fk62S70S+6kTD5WP+/OcBYBAk0/w7BovrYQ9XyW
9pc/dOlprlh7tgD7nxdiqTjKnWCOwHs+Aj9Dh+8qcW58+1NXRY03Sj5hoSupCbeL/VIluAy8+iKu
iqLo20Bj3q5SAcaPimb3pU5fStTaZ2Tf3ZPfJggBy7smFjhEG0JHmjNpgs+JgvGssWSBGIIUlCRJ
sZGD/dotiOS6DEexOP81Btpo4d1w6HL/6Ouy74OWSrt+ZOksPwZznW+TU+n7GaByp/vDwZDm+uIW
U07PTepTKz5+eqs/HqbqbwZ/eKzt9oWqrPxWJoJOEj0SOgwyJv1HGYDS8qeifRYp2lJdFIdenHlz
Qn6u9RQAWF0CVBsAfZUKh6S8JYM9rFRwp+k5bYDD7PEhr5t3pZn2kYYuj2JbLz3YgGaP6R9MdPJC
V95uCkqm+FnjjrF8fUck9VuuvjslgdO76bY22nBTM+1/6iRk0702ZfvWoZK7ppR5YRu7t0RWEBld
HFInP5rC7s4DUQYV+ejar9JdPpBpdWFiD/a5SXKbbiHKkZOlYiivjXMJrVPvGOHAS7oZcPBjDTq0
aqXmRyLvvhcdx5WNMPC21Eu299xmfdJ+0RDjE2tgrncHcC8atXKI8qTe5muQtbFO/adKg92Bd0XT
s6m6SiSMoYV26SwHRzvrGvzE0sLH5Z5czmZzalDKwtPd5JTat4waWH/yx707cHm0+czdinrueWlB
9V1szn8SWjMS5TmfjsUILVOTx0vJwcoeaeznZaZnneqS/4qNKczdJwO3UWxVZOaj4ib+wtDng0NK
LzNr6pL+TWo3Lc/apc4hxDk+q2fiVf6khfZnragclkSsn+p2vSPq/tDxRP0lOWcnv1Kw4d9ep94k
0kUYjYgwEfP3GFAY4S+m9+I3PU9LmoduICfZqfBMRHBaurcme70mg2NRodPhY0oC7FGL4Mac+zd7
UjutSMAk8/QfNs3uPi+8UVZtnQpyiI6ea+PXHQfvweqsPzAH0ZQs5T1ouw7isJqRxKMqReB+5sDI
ABFb+U5Awh85GfW3Pd9oHA7+dl437jjNEbJKA/itJblIUZf8YOS9e5G6gwSjFT6UPo9WRfHsXxt5
5QzUUKJtmYLPCg7sg4xIl6p1Igez9ca0BAqlKKNeq2A4bjFP/A0+vP1YT1cX8DEuamG/e1n6W2tG
5x+fZrhaiXPuR1OnqrtHGi2qAykPw8XJjbDQGOYz7NSRbtTNmXiyhgJh8b8v//8lO1ETO2JF1pXr
X/h8COVJsEk44Cl0nSrjNa2anSiEdiefznhN5vqrnXEk/Hxl0EoQSqkgw4vktUUaRWMhPjTTIpXz
58tkxmfATO/Cb/G7TUUjJk6eazYkVzTUKYp7jXodFCY65xpFR//3wjVrsNEyoGowTz+/rqz1f/+L
Np3626y9+mTu9L3CjdZ90ebMsZsV/IrkYqbYpDnB4vzSbEK6ljWw4spM2weztpoHcvLbh27AQmtV
TkJ4JgWSREDSq610i4d7QTMK+R0Ezzpqq3bky2lOE8xtGb8NQRhckEtx7qjm+PO7w/a7+WY9IYu0
jm2n8CjCnMnVLQgU2C3gqqu3sbXp/EdNc3D2l+A3I2R2wQcYotRAzK4c+6idunVbZPdWMLzYKFgE
lOTOSPTvxKV1RV//VNzfuzqYYtHL4QGqbNsQYfaraK2pY6QYd4haJdnfk7PBcmyMyDAQkXR7oYrH
YJEvmi3yqxotarOWd98fEDmnlN+Vfvug0WFCkkeBvtAqvyxNu9lNq5+RoeNUDVFlJLGylzPPdxlO
hZfF+gZAJPSVptUGdFX5m6Hp2+LCU5sQiBA5zWXzSxh6/+mbYGxAmW3zjAChjGRJ1+bWAlMrDwNK
+kYjOmRUpj1N65V0GbI5LAJ/6pUzdZ2Ws28gHVcZ6G/SBA9OcIE1xXVr9a8D2donYojyXdX0f1uT
vUhf/OFYTMw6TrprS+1uKfM0cYQ6sNxhB42HHSH/66wkUXbCeNSTCd7c1QG7W7bSbnowPD0sSsEt
KMAPAjsCfWX/GcarlBaFTDxWBgwtg9uLX1RaxjPdOCGO5yUeS+rcyGa5AmyXZJIQkIso1zf606Kc
k/DaX2aKH9PqkalAUG0FFLhv0yCCamtDq+2IyjNNdUC2qceUFYCBYg3qDAMNUDfca7wBcu5Q3/Hj
IxW2wimpHlwq77nm3x05IV3r7Pv2HF9LRstEu+ZVvhw7gz62ABIAKUbwaPb6fVCctXri4HlHUHZC
gRSjJydsEmNtjBGC83hANKomyouEfyVgSBx8DvSJXODYHlxnB2dT4q6OZJdcCpmX0byyxHM7U2/d
0dpEGsObHOhZcmeKRWnOwV8HYaBN9p/VXPbIzZYI3JmIaPJ8QiPgZqBccufNfvkg5+HYVt5I9Hby
oqAVE4NVjzwmiqaW6rxUDf1HDTE4cKoVz5kjCUlcTGX1biaMCi7L16KTLNGovabPT9Sax5bQz5Oz
3MinubH1m07JJl1Uabwym+XlI6bq/xb21dzI/9p58mhptFr0xQxkM2z+OHKHDN3+VN0D+LYXT4Mt
GbkTpPZ8JgO3XjzkFGJOBEx2EOFkPh8yg7Yipm6W/syUcZJTb7+NLniRYJhmHIjwy3qrfY12Es8J
rSn6Yp5Qs7AhQ52Q1hWjQqLDuz8a1oT5n07TUBmgPPaDQNQb5cgQ69VVPOMYgaSZHUDgT8KgeVyN
6Rgb21FBCAMeBzVeHNeimsLta2S8xs/lF1cCKM/fZhWEGAeMeZE7DtXOHcq4YpwscWH2peXu2fVW
jUWx6YzPXLeeZYqDtcNRslPlcjI6JG9zVdJ0hOVDes/EW2/iYppCx6r/brwAfHF8cPPlxbKBgqxS
eytk9RvOKT/NyKp/ZmebwCrKORvQtexf24FcUjv7UYqc+Y2EYxCIR2W18ixEhssFI8UOaflzjT14
X9JZf663lxH5SGR1eUtDK8Utfhq8jXJrUs4HNg4Tg0FT7CeHn7UoPB445XPjaRg0vb8mhkTVwJh0
xBAdmBrgb1ZZRBJGpNZNDOkW+hCN9smFgKawJnDLMIxh7wZY0vw0Y1c1UxnbrjgMi/m5+MhBbB2g
lel0it2VojGnlH9mYtPOGGm/W5hxu+rny5KvH30yfUG4kv0eqAPKtCLiNq8q4A+UOeaXpvV7lwLy
iZw8kosnnvqJX4FhV38b0xkvW1uVYSRNxKkDzzU8UZImdo03QZ94xVHWmRvab2wic0RDjCB36XnC
sKO3wD4ghlMMdaGXg3nDandMecexIo5xqlX/dLFMh6JFiSDSTzDm1yEgboa3omBHUqzQgjLPcqPx
8cJl0FTdyeNbinWL9hZU8NOOBQkSLrPhfHtDP/qKnUdSGV3rw0etO0XILMWwCOrWFSc0r0hEKiMu
Bu8VZX4kcJjRfQWrpwye6GqwQy/Jr5pC9dfmwokWpBFcR2Ft+QwnKWIXHa2xqqY44+qP9GyFzsBx
RpUV3mDa7jW9P5mK98TskRHCEoLStEulH5068XYuaempZsZrIEhOnMx3/JawD86fLkebpK+wy2K5
2whECU8YaHVO2pANDTJL3dH+XOYKId7oUZs9eX+4yzgd9R7QdkQYL18qxTS/cgvwdOYZQUri7xZR
AJx7i6GNb36YIHkTZHh1MHI78llanQih/p3YzXmLTToPK+b7ep7WWK46aafmFNv5wGQ7pwBTHHvM
gf2OKqePZJLIORoG4lI29xWl9A5mQx6MsXXZ3clJMLPuO+dbPkPsA0HUL7OZhHbtHVNI4n1rLGc9
mDtuXnLp/FLmJy9rTrZg2EJRoYd5Tn9nhVg04STFehql/eqcCmcdD73WPHu+R/GyEuh9orUx/g0z
AiqziZwE4nfMRu2cB84DTmj0NcqpLyvhD3AT3cnPBjyGrgWkcDJcRjiOy/XYZHwsa9Rn2dVV/Jx5
Vyzczv1e88zfEj0fttFqK5FOD4ZCBujW94Zh90gkQsTDks/VTaYIrR9qj90s9YeulvLoS39F1CfH
ffWHU/yebiGHE7qXqPHYo9LgxdLH6jZW8jP3x+rsDd02IT1MvjxbLni66TRvQynu1J+S9+mNb5SY
4p514Ld7h8OlqXajNdOSVA5xrcwHvRrz6yicUBJHmtUNA+7c+DT94STRtiWA6LZIkMkXEZf3u+Et
ZRbnYSMM9OV+hSqlofDUafIDFto85G/8AOsc2cGTmlSaFGyDJYqJoEUuRqIc/XMzW+1ovywet1Dr
GL+TZNqbrt1xftwU8s6oQsuJF/CQNGN+2Api+wbFOPs1fRR/0zLHN6Aloe4vEQVim2Dvqe4KefDJ
w4hZu570BDVgap3b1OoPiSaOclXJGTAS+M/EwlVZWB0aYPAXyzss5DeGNvqqeMriotVOjUssOLyT
DwOgbCD0YT/kVXWcjealy63/rMlhnLHN4kh4XQwMvLWy7s3BF0cbrxu66nidknY3bpO0R7fWmBSn
TqbcrvK7J4cVyVTHrtbhNrXeCxt/FQaQPRyxPJWTF4Sj03PcWhTJu8G4Rxv7hxQ5nXnIA59dyif0
ZlRaeWDeKW/NPhEYtgqnPxV2Fq7d+F9jVS+6m8+UgsE3muqZAfyvKbT+yGG9nykSOrCbgdfk/9Xt
eKWbnQZm2gV3feNgY6/r++JbNdrfFgShW0D2cVnH0v+EcPzVjrSB9X6EwfO167zL1HbQzByT89rZ
SJ3dnsjS6cmT7hpV5Rfs9p7CU7T2mf3LG7FSDitubCoOt57I6t6UeN3qxjKOvovSbxHcdo6GWZ+t
DeXdS54XLXV4SdwTh7Ir0rbabZbQTWmPNKyhXbBf32tVfOvqxCj/yYqNCoA+rG6kD0uufOQdYZYQ
JXSfuYHABqTR0C0hzchZQ5jAMUZraHUuQDGxH52sNWELc7lrCvMNft7eZU76n6VQgGdqhNEZGYfx
OZ/McU9g7Xo28m1LSBHRBL9ro0M4EQSvngv8awQQ5kV/N4T5ufKj7ZgnmRL48TVk/e6SdS/47IbQ
BEfbu9hW9cUGpatW/0ChhYhbP+6kfrVF8Z7R8RZ2U7z6CdiSvTn+DJapKadtLNUpiJ6eq6Eej7bD
dAciioBBrIQy9whCy49FYswlvoKTpdC1SPQeFwBJn9LWj0Rquk91VupA9KQGWHwj2lPTU7k2thSS
I/hlXEwXF/0+UxWx8nZYUHLMj+Hu6nY4ZFVtAIsKHGOd8SR0/mpj0/pi7TtXBLsywcOz63dwuO7i
dFbATYxra+GatWyY3iDnFARzb3kEkIQon0wFLbJ4PgMs3sHIXvVHRzP+mRKhQGs5QbzUzl4V9NBp
afm4Bm7JJEnpsjYSk2Mkh63QIGw7x4ugzSjDXnleCD6nYtX+5lawyddKxKsA06HDE/jgZQUavdF6
aMpnAy/isdWspyXXLk1VkdLp/GWgZSwGfo71TF0mrYRUJY8buDrFB7ISPrkY7T5pGwrciJjtpeQi
0tbI3yRSuWH/rrT0Y1AtWuqyAwGz3OPEZro3ZPDH1PvbOmmIN+a+2K+l1UKLpdWebshHtFrET5An
enUChZioIlCZCiwUKaJcI2IYQn1Yv0s/9eLAtk6e+9mNOnBW4INieHUQ8kwVYYmR2zdn/+isqCu7
FQek5l0sCQJPt1wVP/GL8HYpzseCgBdDz0lbmGmatlYmxsSyfjuBtB8DkoZ8IHv4M4ZqQy9ebJfq
OsCFO5TrhfO/OzR6D/mBQpmwkKF8rcbx2momE1WgaUfd4VnRF81t7YYdwRsPBRLLr7RD17ZOYzjL
OT0rckZ8j1ZxYx67A02WJ1GSCGHzFxJskuKFjzQ366m6D0KPST80VYVKw3FfUfDUoaqSWGu6S2JR
HWw3YCQVLi6n2XqnmxGtBDgvCpfa38uKP6XL3S8oxEdfSBa7wvZQivkMYRmN5WNnh67kfApKs0Hl
s4mKYLx1nkFe6TtviXbnGxiildQsKJ8umqZ/qUHYg9YHxPg3/bNYxEcm9GuQJsvRmi4GRoh9bQuO
AReux6CFB7jY5fHSNb8pgZ6usp57HFh5EBLuwHjaEIfNpzR1E3I4LVj3TdXnsbdBTB62/yabWIiR
8qVptbyUWnAfteJ7RRYvNNZoG3df2M3afvWDBWGlS7GQj/uobIE569o628T87HoC3sMOVnhnkwHW
9jhP1yMaYoj3itFoEIDTGevW+OE4EBWB90D021U6BrI6jQFfyb0B1mlaph42ASFUWb5qLB0YxOb8
uiyLjDZUoKgJR/C66mucemrEjfJ96Yf6SOURJgNviqumejHZ+yGWOzpOFDAqWYUxIP6A/K1MgTDE
a4nZO7RRIYWFDpveagHdtWQF1GAuhPctT7bebPFojBmuNhehZY5nvx6S0JjZJ4bBRDm4pGdjqnIw
ZETImcWky/tb0uTTcVSicYdwMkv7VABJOZvFc7C1y7SZPn++WgNNXevceUDG3d69pRnizlplRGow
Wnep7SuHnN/gT+G/TEyBT3MwZXeYkOLEccZCvCxsSmU6ncjEy57NTkdSYLfvdMzp1E0p6y5HjYZO
o360RyRIrqrVgRUveTYUJmrNYgqa5JfR0QGmxplsW3e9Wf0knwPHwdWTNTczmdjg8+B5wFD4MtUo
XHQ3sQ9LVve7QuUFOSU8bfwgh+KZgsfE1KfX3JjmVxBvXPukHBmrfmEAEzdigxFNFauOYmPwCTbB
lC8Wz8bsgayuHGkGhViLRrVflxG/fs9QM6TjdPt50Ulv2EPBCXifa+MJ/6mWJBdJOrKPqAqJCEjL
6pTV0ZRar6WzPuP+1PZgugYfiea+yT9VWtdEwYuRb3CIs4A8LQB3dHEFikTM1D1xPbesILppyPR/
gTSWp2Y9GU3y4NklMqm859NUQfq+2uwjA5E7Dz9ftgJLl6iR3rGe1gffLQhUpByW+lqEzz2OI64y
273pQdPc7OBtbrVjQzw6yYT0ZsB0Bjdd2lfiNBZ8rjNyuEV/caY1OyF5Zs5lU7MDmb5rjPsspDxP
nRJ13UzPfVW12rt00y9Q0PqxmXvwmLyyT61OUlwGxluYeFJzYhXwNSFAYBM1ifxK+lNmCQR6hKkK
J7uZcPOHsiZp0y2EdVP+zWtz//rzxaSXFqlsBcFcqU6zvG/X13lAudYo/8znay+wYkvQ+I9zsXiP
5DTemf3KsCuSCi2sOKeKcRBwpdmGtPHZm+tHVy6AkEYxPo9mhQSEkR++a9oXbhBEK5+XIoQr768+
ViBwT9eOPdxi/sD44Kj16jLnboHH1M3mOC1+/g3ZH74Xp2owW1VVffYt0iswqhxQ8m4X15A95ttL
t4B5Il8gFMdB3Si8snj5eWmAyOu1/yVxY50Dv0/vPy8SSl5LgusgecsbAlz2y9AvT5h3qY+diyOa
fg5/jM49J7AavCaCCHLXu7VdANnW/eZNPOk45MenysiwbfrJntaSgQgqLxytqXkNlC3udaGHlgKi
xagvx3F4Muzafl2N5qi3nnbEYA4+Nwb1yyTYazj44UOGk2FbceKO/8y2Jg3VO5Z5SkBhDbScdlaY
Yoa9Wr2xPNQDfuVOoOKUA8i0bZlneqNFpLgZ60bN+yLASDkTcAC5QMV8lZBlVBi/y1zBtCvnkuIl
4PaMO1yAx8aePjTmbYSZ1uNEhcZE5EyvLWTjtKeJfwq0+MkgttI0gak851boq68mscRJLFWEySQm
d0ZGpYPiL6Nss/0LB4feznnsXSGP+lAeSMY33lR5MEdiBOsg/9XknhGuVMschjolx43ndjqPBCXV
X1NSdte6W989RbRpieEMYC7AFDUkp21LNDchTVXbT1aGcG0W6I9rAfK55NRfOekJ00N+0cVZcqge
q6ZF++uKs5vozBNoaT2ve7bq9g1FmLHDO+RFfhYAigsVCdJz+RO64rzk5hBO6UTccC2i7eTfkUNq
Fs6Hjaf205PPVqAd8QJR/yDapyQ3/zncpjCg/TlHq7q3O/fvUDM0LIKBpp4Y2gJjOifOQlYUgKrH
YHw2PSBmbPFj3JT/tK7DRtEC/cx5RnLRDMerjeTzoZjnX39emHCHfVI1716j++Btqo7w9OzsBR3c
z0ux/f8HaBgg3+Uiyq7FekYEwnTJRuvvaNhj1GKf7Qo/QFfL1rMxi96IAcHdDNFpPtBh/m7qw3TI
hrHdda6/hK07/g9157FcudJm11dRaCz8AZsJRHRocLwjD72pSQYtvHcJPL0WqtWK25KGmmjCqLpk
8ZLnAInP7L12uM1C+2tUJJyGJm6UWnEeQMg9MRQDPWcjn7QV5cA4MN0CE9GtB4Ssg4MTuJGte+7n
6anOerULyhw1HCkV/Qj1d5ruyZP/8ZNx3qXaektgM2M47zdxL75LR/9pSlwHXfHpj0qvR/uKTJFC
GLcllniToVJnk0pI06PUWYLflGr8LbyIGVXj7erpOFvVxL4lv0VF/qtHhhpNHg24XG3aVmNmPLew
cUvUKvuBBWc8OUR+9CKhLsbcE5ep3pPFYOL/hJuvpEbv4dhHJpMvGOATnC6ITGS+p1bclN3w7cPG
IOrBZ59n7eaWkbxbtgaL5UWzFX7S0XIp96i+aMpPEOELRGTrvKuKTZfPJGcJuevaEMMB+P+TudDt
SlqkbpGrtV7GnmBM631iWfSKuTnclI03ba2xtVZU5O4mreSECBL4A5T7NneGdZbrpwZHBY9g+8tE
gXIJJB1tZJBDXnbFn7AGkqA7D4pC3OY0W6ShDhZeVPyyKL7qBIbZsqQniinTYfJIBu4XlNwTGKSD
VbibqIbi3ZjBpQwUpy/OpY0Z3COTe6BXaBxaUHSRbE5jLlGy5RiEWA6/znDLmuEutKH622b2lDOC
6Vs/Zko9mWsR5r9cKXdVVd7Z5E8w9kQW6zKl1cFL1ozLqMFjILvD/pVs85alRDA2Z5BQPx72u0XD
8YUz8VGEUbRK/Mk9RllD+0NMblzJ6Ko8Ga0BD+AsbNMRkqaeISwi+EO2EzCHGx9okHlTFAIt7rJ1
PSgmbs1P0gfZNll0Un8/qHF01zBMsrWoA8SHez/P7JORdSbi0PIRk5M4uRg/tspu74rc52UCQCvo
XPc6dw5+zQgBDextPrRc7QzdV8nYtIf5Xeqg2KfWiAeNzbRVfVVeok+YTVgCmOaFpg0hkDfuQl+r
W3x1mkiy/gwZUu7whKLV6yU6ukdXde221t5XIr1fkstxAMBeODPXTa6NMO1dbuuIZVnLm6pfCyu7
tIwIdkXo9DcMG15KJFB7kN3Rltzc+Tl1XQ9POiNPat53U9bWIUpYWXPsDh5WGjWwISZsdvCRO8ah
7Cl0+pvBdlGPha6/QmZbR/2hncNxDTyDeajRJozR+D4BF5UtCvfsuKwKmMSjwVgWSmG5QZPrHr2E
EimzHwUb79XkNGg4S/eAHN9foyLiomqxmJaHJBqgipbssFLg39sF/pYaYrhEJJ4w1l+7kQVqV4Gy
0Sh4kdiF93PA9g9X80mW7ZcD0mtVEGyz9OE8551i3y+OLqPovFVTtf62JyX2xrbYs3sxuWFBQavb
RcN0RN506Bz3MVYMuojzoyeQL4GNqt5WUDWTGqF0HDyYACnTgCI0663hCYooQSypPIyl/VkK61OC
FBsrCF2YGjZ9Q0fg1gx2m0S9JcRvrKclPjjry22krasxiHFVyfAeHvGHM82YSL0aK7SgWTb1S44h
/Kzz4cRQHW0dG4TM79/CgSyA0RLdmyerQ5D67SEdpb/LSgdnJrUBC/D8YKT1tvMRMg4U8qeqNjfd
0L0iZOqeSvz+9yrzNgyZjaOBNIzxF89xUebxgedfv8pMiUvUtE7El3g7Hz80uHdpnn1vnPYUZY8x
+3mEwcj1R5m5wD4jyvBYPgR9Na97IMUoqNEKWM99H34kiPPvtafVpiJ6VsRYJJWe5LGcXxFdxhuv
YNdiKjvGmZXdkqNnPiJt3fTh5GySuDtJrzZYraGfk6X9i+1hDTaM0Ja8GjYZS2rtJp9jKsYN3foL
I8H02LF1WQ9G9oAHgyI68g9jC83AxTFFK2g4m7yozHWYETaGgQ8KGZITqyQ0uKThseroW1VxD3kA
NcigY5a7DdqgSWTPgA7ZvYw9IrOwv2UcFKJAhtoaCGjfQ3XHcMc5hIn+JlaKlqUxu53ZgiVwAJRJ
mao1FvqCbptlfiiMxybGgzIHt8EsfsQc/Jnqlk6/d8gJskfW87O9GrFaJS8zGp9uGu9GmqS88gDV
V7j1SFN7taGe7B0YGA57O2awmIdbK6VuaFmCl+23nSd/cBDaF6JVAWnQX5Gc/FCbHWlFBY1k2Xp7
VTIsxIOJfj/P0XmjAPcokSx15Ul4bNv0XRvAZJCIo5Hw/PeomV6yuLrxSuuusjN1yEtO2GoWW7r0
GxPr9yqyuy8XNfR2ru8cXfZbx81pDBNPHQo9sbyYVnY1u1sfog1r//jRNllOZalvrzCxOYZLTnGc
5zt7oTC2hTj5WH85kpKA9+dWRFawNSRpmB517KS5GuCb7dohRvMfo1GGJLuYlWwmytZ7imMOmmz7
6Ra45fFVrcxIxXuQvThh+vUofLHFSTVyBjIkc2q1d32bwtfZzI4f0d+qZO1yqZsT38cffI+VZ4i5
ij56sVqI0A13CdkySLgvmSACLVNYrrjYPjOUWnPnfykgOpvSKK5zifxiRu2JpWpru4wKtCAOFa4z
wGbORBZxbn2NInG1sbVt8WA/Ce1oRroNqcrZlncTr1HtVdueSKOtZGAnB7bbSZ+k55zBQjVbd2Bh
+gMx3usGHVuNTdd+w19u33SoHNZB9RUE4L2ShUSF67FW1qON9nX4Hubq24OWPKQutr9KfpRMWlRt
NiuiOlA9eI9x6DgXo5xvJ3fgp2ExBnAbqOZtL7+dOi/2qhHfXuzeR/p+8JaRbFoBreht3rP6QcTR
R5aKGrn7oxkX+FCK4QtcxvQnrdis5mg/i/hiiFQcvZlDCJ2B1xnBsR5s4FcV0gKCCFK8znOA3y9j
wp3BQ/FGZxvFxjoOyUSJ4FKtU1Kq1pI0AdsxLg06vcSmR0oim2nPasQnGcUsXcvIpdtkzBAsOWZ+
SpVnwRpdKfzj7rRrE01IVgmYp+lgzqRk2g2cwhgWmSsUhdCUjAH5flV7xgvDuhE8KrKrDfFb3z7s
mDs7xtEKVHBBzOB5xm/ASjO6wYSaPoRQbNkY5nLuDnMn390wyG4dhO34iqerSgdnW9jzRxKE8xrG
4bv+8Fs4seZC/4mA//gQKfG+YQHOuuwNanqNNvHb6tKDrxaa9mSJXRhX+2A8WfQ0uyjrb+2WRATq
sADtHeYe9vckZpw8Pz21ii5i9jg5yuQgRPNmzSPQSaO6qboUJz/0iVaWj5R1MG+goAq5yPu1/Bkm
AEWTCsF2fNYaWUJb2ndDPtTbqRmvjrZM5KWYOE0CqWI5G+u6093GHn0C5lM2+oWVAOkZpvzQh3T0
E6z6laN83JeVwdOKFDinI6XYA30rc4gVppc6Wx3WFGzL0Cdy3qDsHhuRnSHCXPoW/aiYMoSVdbgG
+n8XQxF696GepTJ/JubnFyiJz9GaWEiwKM97woHz8qdxE6gl1qOTjJwyjKsNHNuZOee7LCCybSDz
d2e58jbBYQlzxSi31sxJaUEpGwAX5dpaeyz+onywTpFivWKiBJkTx1jBA6Jo6fPvqreXo8od2D1i
EugirXjkugEqY4yLuu2ujCCCdRaXh8Fu60vSVbdsN357oJNoD1BCwOh+YbWdAiDrd7JnA8WhDVR8
+ROW32rPfPrRzHW/mqrxR0ONIhEVJ65R8xC3fVif+qV1DZvX1b/kaYSXqx6dTZrDB1Jcv2Eoo11Z
3tUh7jlIejc9SWdcVcVHMo7vdcOtU9nInANFtYADvtpScu+yOrrv5kE8N9x8ribGGv4XSZcfHXpZ
1sJArxj3cWZta2aK+3ZI28PkKxaLFVvgyj1jbKi4Z8huzQCsHiuj8Ldh/B6bVrJkoWHIof4txmnT
Ap+/gyODJD8tN4XhgMgKns1LkKl8E3pQ0Yy4L69kuC1FgjghBhoPUcTyt8pTJDkItfKk2BSa4Zjn
MRauRXCL2ac8EAjcsLyuiTUgRiDJ8+PAsitrR34Z7x4FcrZXTBgU5C5PqocKOxR3crk3Z/sAnd5d
VbydLOeQ8imMg+xfPLGigb+PY5b0ebGTOWIUbHDmKrWtmLqOajufS1Kcp4L2zCx+MXPzAkwmTtmC
3m30TC7ZOyNOH+ek+cFDsIsH+8sJx9MClWhbDPPpmNzoTreAZHVyl5JYv2JNcCWIOt8XZMPtEL4/
hVNwggyAPPo8zEftjOme62haOW28q8Qwr6IAwycIlieRNg/QERPWP5sJ2fC+pFkMXPtVkpnEKF6j
6ewMijdHVat5wqUhwrjeOwInfBeIywQNyeGQv7iyBuyQzl9jHF19AbMi8uWTYVToV0xrceh88nj5
dIbqdmqmbVLhLB189lJA409iTm5FKR04ytU+yaoz3F7nvXV/GeGjHKqEs/YMpoQUIw5TZBdDkEqv
sjLj16Ax8jNhnvy/USnKcCpOjQc9te6bE4FfIWgt2PzImftd7cYvE2+Un3cfnVPWuykxJNuu4A6f
cs/cUJxTFz8C7p9hP5jVw5TzTxNk3yQyeOx6gvmCNN7hbMf8/dsVLPvDcPLXkfDBWTiXsSRTtFeA
QjwWVGslq0d4y94lSuuTbUOCjdlGehEy/LgymZwwfsi6+hCEBX0hj6ZMcfNwBaEsy9yE0sQlgVFB
58gH9VpnvMkayGtsnuJ5xnsr0yc9WbSJGKzX7cSLMrs8XArcc5mRl5tAWX9Y4t7H3K1PQkGWK3Pj
ro+a22o05LWYCfwZKg7r2fRxtbaRJFxQyDtlUaoob5eR1LqSBsEXbWF/wwng8vVk8ZKRwrMmLPKn
S0uPOUyKrW6ZL6ue0orzwKnpu3oyB/nysrwQhIpeCHsB4SBcrNmk95XOjr7Pvq5n6ISDlIUTpvg/
04Q9t9awarOmuu3gEG1AfZ+KxnT3MfapbAy7LWSBbY9mdGMtTnHDac5+dm+jm19bAxVE684EWYS4
+XQY52wMDetRxEAawQ9a5EO7Jj6F0WhfswAVXdwGJnqW4m1kpZk2CKhrGgHD94KVCc0qHdV7XdID
9jlaPbQ9pKQ65R67h0Zkxw0lfKt6RYL9OSRoBkZfYAzoSAEpY+fJzAUyC2WcRSvcR4+h68YJcdqo
xVndO2iZm95MjsOAnbNsS/OIDOfHaYGlkZnDfYa2bC/80d37bfzsUd0CIHLbg+r97GJptSSU+CX6
7eQni6Q+1bb+SROuRiXz+EZEnYmBZibpGMSLZatmlzelu/PAM7MAAQceuFXyAJaRu8oiecICB+qa
a1Qh/dFkwADrZqDZya1Fkd601BZoUt15Kv7Ujvs7KuGcc+FpMFnpM5uO/jAaVXNwaUBZJQwnnaAt
RCJZBCYbSG8k03KFHSn548/yI3V+ivEDD85zESf6ndEKUzvebtjfxMsUJsz4MMMwkZ2XrNDAhW9M
5IR12yfFCqItN1nOwjQn52PfGXZ1tHvzuRvKr4Q2DsJs8Zr3hmCyxtnXNAqoEEcMNdTFzpzyGkrK
Nz33xqVjg8YzmHpNCD9+TupvlD0D84XS3MY6F1s7A9rOfynBU6PPSJOj6bpECxTWvVlX2U0b4wds
mil+8NFy1y0KujA+BgEnlYSRR8wNPBrgW69Gt8g2PQ4GNE6PYWoxBP1Nawa0WiT1YXarVwXLdNX1
bc50CA6HGUQ1ObDQN3w6mquCHrJd9NPshtmCdkVyaG3kBpmHgBYWrN7USB7Ovr9PNRdWYYnoFrZ0
fxyJS0cfCY6Eq3hgFrVTn7Yzv0QxVHbPwxacBYFi9tg0ayeu4n3atzsJZbZjGsiEF9qSHcYz8PuQ
MuEaSETO9L0Y/VN8n0xDQsxlGUNIV+PLS7sVT6WKHJVW3y+Px/shmb4iXbsnWA/GiT3uV1n4FWu+
PNoFTnMjIO6cAzhSmAasW8Tbzn0UVQ/QFo1NMZAhwIDQYB011Ic+sP/U1FjnCeQet86fkeievTP4
/T0iHus0z8U37sEDrmKf/cPwYAVjz1Xw6Qj/SybuvMNmHCLydI6NTIk9UEtV1Yqz0bAmd7yIIfDk
WHfgpCYGWndpiPnStFxz08ObaT3MksvVjdInmp6aIrXOHknJWgvM4I3cYS5AdlqYivH1me/IFAYa
PPM29vsnq++JC/WoNxG89lu7nIYtvBhKQD/qd7Oc3n3gpmfDy7eVifuc6dtFdkl0myLLrvpyOpsu
MM0xsU9Tj+FVoURed6P2mVA7rE+b8K0xEYoP0HxvpZLtAd7QjIK4eksydnltp+E6JCiFyTTAQ2R7
m9m/ULQN6yEWz0kc5zhlqPEXpnln+O6pKb6irM7JyuCDJVP7RLr4SHvOZIa2gXALzR6JVrl1acIN
C49bVKIiaQZ57Vqig9MctiUnaf4Y9U5/DMV1TqinUq8KbodyInpOWu85iPwdyE1/D4Yi3PrL0Wzb
R2KvaXZQjZttjuK1dM/yHbatOFUBMvlyDo5BN+37Qd2NCi4CsGwkZBn615ZFGpQz5EHC41QJw2ck
yGo34maQre2fc9NFmZYwRKAcKi7GfEpLdxE40YXr8KlVHoFqQPUv5Eise5AhVyFoGWNweZUszbe5
ZUo52ekmjtybtMEYnFN93rZV/spkgiCOtEL9W/3Sy546SE8oXxwL1JLJFsQl8kHWu1Iq9+JFkYeE
ctnMyuaszcbHyuKLVeVQHydt+Rzk4VJpsubwA+/ojFcvcV3YJ7vIreu9SeinGzFok7YFusrxYTAx
s001sSoujczcJlufRBXGT/mT2zu4SgnjXoF16o4Gr0C9pPKFC/Q1dRMiqaYrmWHhDnDplnEsiAFo
u+vcc4/QcIF3TLw8bIZWaTrkhwB0FfhBdSbCO1kzvCsAIiTQ4gxxFMra5Q6yRsaqn5ZwHmPDbfZN
j08bfyceGuYsk7KOQktKwLx6MEo63cAsCJWIx/Bik+BRdzy7S3yPG+ZBTc/A3YjmfVe5lE05dqAW
0kCERp4aod4OjvrBKHIw+mbeaaRhFT/CZqR7Wg1UQmjmykq+YWm8IOpa5A8MFIuwPIRK8lNk4+Jj
JursYlTI/MEgCoQ5xUscm/F+TMtl+kPv4OPaW4cEVZs1YCNz0QXoowZDc7TCHXTl+GRFYl3WSh4I
utt5kHHBQdIYCrpIO40uRWa+TZPXrlGe/446uE0I0ziJWD3B++HXCv1rYpbvSWAvST5YFFIU7Vvt
v2WEQiGmXVsR+KYyHfc9gOmkQ7ZoQT9F6RpuRWLCUPAryPOYBMEMQ8wgbByil8dv09iSRhZF8CWK
XlsntOn+0/7gielm7rnLSX6EGNI3+1Bnj22SWzSGodxovEApfJB7nlvLIkjvJiwMOHXEFqlif3JN
9WtbxBv13gXPmtqFCS83wNyd7KI/4RS/VKwQo6Crr2lPl1Wqxj5aViR3ozsKzKE9+aoMsdHPQ0Q0
uyZm2cIsLSJFibX6SvUgNKaKG9rzu48QiQQzIrLjCMi7aaDFS9BUAd7d+0UpuJHGcUr9eC8M0ySW
pMTlz75kVcqnFHHIqmi6H10ggkIwvLFnCs5xTB/zBUqcLh/aGi4EzAiq38qq9wuEEthKfWy96MRI
0bqg7weDW1ETIo24NKGUtwZtG5cRCvfohIsOsot1tUI7PbJkqPDdCIoHBp9XqAJEDWWZsbYHFg8d
7nwGb608mVZdHexYsSritEm/KpMjkwZjm+a8n71mXYEp7T61HmIWJ0zuefZrMQ2XzqBYJgqcE54X
COsRWkUYcqjXonE4mjlM2rSIMf6mMX4MFfenrDH7UyMSuacWOPJVioQ+PZK6NKu9GSRneCzTZqby
ZWXV4WYfBhTQDI0jp/oxSsB20KmnE4h8yOXLB+bz6Rb5Optt7X6EhnlS5vjmj7wo3sSyJ+Qp1iXV
ySlLRO1x/KS9iaGuoi4GkoOTZ2HkjKHPcBPOkA8e369+7B5aIF0ET9cZr0PhafM+NBm2THb44nd6
W7eudfJEmu9dnDI899Jsp03khBKlG3nQzjEcbP+AVHBDJ7OgIhgXmiEmq75dIkmnuUD0it3e6siI
c7QK0ItP/XD69z/2oYN8q0gYDnLT7SqwK9gS7/OASX7jQONKIrSyZhroUzP1lMIaRhNLuO4EdLDZ
QPKfGSYq/+TVprX9b+GE3x6DNqzQNr31+9lA/z6mx8HI9RuiVObbrXgq0fnesuzpVj0C+reuVsyH
CZM6/P3rUM80VOWt4XS4F4zCORiFfdsM03wI/UyAUIgNYOb/8SHxjAYkjSi2cM7++Ym/X2IzYdxM
mDXmEWw8G+qzsPrhOi1gfTh7vONY2w5/PxnQwv97+O3/66Dym/irodX57f5t+c5fZQUnM4y6//5v
/+lv/x/FmduW+Y9k3v8jzvzxp/gJP7J/Zpn//Rc/H21H9Lhl/cuhBvcDxzYdxMiO9x9h5oYl/+U5
pil92uSAQGGP3OYCbyCJ5Zb4F+MRYQcYvkgt51Hxv8LMLftfcMxsGRDqLJl+BPZ//fvahj/l/4zY
bv+3v/+Xos/vyrjoWr4xKev/CAr3pAPdwXOk5dvsAE1f/G9pzK1V07kPxj3Lg+oWEe+zrhcm/tiU
q1Hgqo6GkbHY6B46t1KHFD8/bkTY1kVClBqzyZB64CbHsOW47pnF/4JQltbuH6/o/yUY3Amc/5xh
zc8peX18x5a8HNJyg+Xz/0g7NkYFUpVqJ9I4VNnndyqmi6mT95kUohu02Z9BRi8W2NAtQ4NtN+jp
jV+G42Mv22prxWSz5AgZrb4RhwgsBWyocFdn9nPj5s8xwmcsUKzleuYNbQnEqfZ/RZPdDZmPMyeY
/JNLsAVBQslbMpGQlLDhcLPuPW9iwHuttR1BZ69Y8ZzHMN3HLgmwZB+dqVgsbIGFu1VZgkD4OQB+
hGmsuZYtqt+SdBygEGhORijgrWjBacXpOanyg2OJ8BS7y64NpgW8VROXDDQ4bMnhiFyZec8x9TJ+
GrfYuKaHrOpmcMaHeUQ3goIlPiYRVqwO49KW4dK3iTwU2VrDvDSEANyVJK5k/oxQobjHnVccimL8
zoTuLk48kQPg8SwxFlJegT7S7EV+Y2l32xsKA+8SeQJm/o8Kxvt58sJ9J+K94yYc4mXQIGlkDGeB
EMo+wqQML5Va2rGU1qaaakSaOCuhAKY7Zesreho8Z62pT38/iAji1WgECUET3brF3LVXlPZr4l7k
bRcFb6n0MJ8ZHv5aRDKgyLc2uKkYZfYmNobzOFOw52OZUCmIt1j20XKRfNVGvzXHCCuGy1YEsqEw
EXB7FX2pTwueuwZCZC4B12CanZT1N4Ugk2l7h86YRwfIVPZdwK5cQB3x/MfJwOkz8afKHawOdlGf
TVz30acA6bd1576A6AjsIIOHYRmrhKkKmr33uIOx5A0/oYvNbVZvxsy4kwTvWwPc6DrpiusRTDZr
nFpQOkyfcRdcxoI9X5W4a3/0/pTYuiBUTWt/YuvuWf5F22W/Ay2PTqfb52radxhXT42un4Pshkw9
/2AqdAR2WfurJOlXs2fvDWEycChgGsqmJEahJbZvbhgpdmW/l/24tiCYMlkuNUYW9yWig4eQ8RTl
EvWGnXxSYYAfm55Jdep2WveHIbIHzBbNq23DSi0H47xw9Nh6vmriDLwG6EjlrYEFkVfjMxQlWptK
DpdN65sLJBqBRG01EHVP3TBjoZgzPl0FHwUzIBh04yPnwQ5adYRGDxux17/WMI1WpMf4ezkjWg1F
sU6t6C21HeSzRHzMk3EOcxoso7htgNSXk37ARx9j5m+tk+gebpaLwDLH85QiXUmZG2RT/SnZxuYT
/UXVs4Z0UY9RAta/UaZ3KMomOKL4Si1JnNBU7ay4XMzamPVDGusiuZmsgVh1lf3kSOIorcSNIz/Z
1R8wgf3RAcSMjgIxmTLQsQGmraFD3G5MJfG26XCys0/8zjv6djx37KNzxOJsBB+859gpUOyr7lf0
4TphWIkA5tWr4ycoHl9eL1Z9hL1cCYaCgfmAtRMxDX2VGQxntKfjaoZKPHrtcyeIHO5h+NaIKplq
xq+ZDc/ctGEIDtxjSjdHEfNtUjtf+S2D3r4yfbY4Cd6iot7mnbh44wADkTnJKj4YiuOB+c4IhDZ4
ZGD8M3ix2g2phUMuKtcjdfqRDhVTPJCFqR5b1lDRiQdRegOO+DvK7mm24eCZyUuBkGbfDEm8Qn3f
bOq/1jzWhioFfQ9QcRz63wWRuycK7yIY0KyYBoG9qjpiaAKMD6In9TLfBZOTXlXbXco6OIZjAQxi
2Pos9Q5jgFBW82giFCRa+cp1kCGvq8BJSCnwCMYuj8TOWot7pIQFXT/oETMZyhMoATBNx2V35rry
tXBT2q30PpAAuMuSJnt0PbLl3nFQxgUTx6gsrqzNNGaZ+awwvXVcUErKeZvn5psbHgPAeZSUBvQw
448diP4ujFnykZF0rAlHYOmINFI4FbmQvvXTQwwikHnn4lQE1URda8oWmZSpXZZN2ZdNwscOVsSl
Du/iNrE5gosPD6jIqTTD79FtkRcTQFXG4xWDlDvP6WEaiZmK85KCEfHjPH34bH7WXtASkcT3XQUs
K9f8YVojDP7JiwSfJzK8MGLTFdrA9u1tzzV9M1vdZgTGsElhlTX1eO4CicFaufF6plHdGKBGm+AB
zRWPy8fMJ3FRxKxQSWDaz9qNsCiSJYctGvUde5hoKPR6GKc7SomLHuKBg0IBjxsgRYaOsx8CzzpJ
m4zVPjrbtYk+BXbvuoc2YgsUe9m8KTrEmrWAYTuHDHbSwt7EWz9hyVBQyx+DeUIr7vEcjJZxhQV9
sw+UsXErQKFe0dJthUHCZo19ETOn6ODw0Fj5Yg0ZzD+O2knvqg7ddsv+d52E+hHh85r8zGSfoM7e
pSHgONW27bUKhpINh/pWxK9vHOlvmzRQoHr1gSQCQDXuvk4Gd9dIAm5CIC0z5sw9GE7Ezu3sbYB/
21eRI2mY8z9BPdxJGb0qtrnbwisgrQeASALm1l1h4bJFUeLQ+xBol5urnojJDb0mtDbXeJtkGcB9
lMR+xBx2hEGC4QAcMkOqRJrJxmw0ecEMVEpl/ZIm7p07TligYZxt21o/kOmZHdBERGt7tC0mPGib
U4kCQQxxBlsz/2xq+LVcm6z43eRlmStjgyp+sNzNFwZR56Gbk52joj3dj3fJW3ULmGrXIxlDd4FS
UZrOw8ST/WGu6xAJIWE9KGqOONPdAzJCrCh0rxZ+1bbC67B8SEpvINKz3tSxvg6jhlA/hOS1iPqb
Zh4vQn9X+zBfxs/OxT3sATbolx+IOCeQmKwG49Xfe7IPcPXkxExzErtkURorOeBmMso9vepno9D2
FGZ8bfTvVAQHT576BKiwiXp3TF9s1EFT6uzLAPZzE5wZdv+CXdYnrKK44+YnMF0f7NuuIN32Y1GD
cDHCLX5OtpzQHhrTp5zQhPqa9XSAq6NXds0tha/30bX3kmRHalb1mJgRZA0k321tUUziEELMhlO1
R4Hl3fVJFt8FKw/pHQSlked1t5DMzVPoRLehy4CtzkkAwSUxz/xjIUmPSWV0l2S63lXBOGJFmuXW
xuqSYSJ3Sh82fa4/DA1v0O2zO69x0BLj6hNE5SFIprPv2zeISZHv/0oZ5qek/ykR5KHv4AqY4eRT
QUOfF458WnRf+uqJ+tWJ5Qv77hNcieKoZvEVxOqi9eSuOgeE19yw10GugluKhmNsf7E+D8NwxZt0
wCQnkDCLcFvl4tvBRD+XBjEwrCm0OyJIZxqMVzW8G0MeMtrh6IHMd+/0bJHiBHsm3hGQJAHzfd+4
+low3RzBr4Gm2HQjowIxOnJXdsjesvZcR3q6YBT/7OqCOtbIq01O6uwKZVf1SNgEeUsdE+mueyii
8NNn3IAirb9UuLEuAs9CzLddT3G40HBiLsOb2hTRxps8A6Ekg7e2DRA7BR8xzIpN4P6BS2Pf+CaC
pxHzw5b042jt4YqqB1IaVJ3xQIOmejRjRSxHqW6VUQie0+gMEEtBoon5iSImeSdmRiVbE2850ApQ
z45CzJz5m5h3pRTujRMnj0YPwacg0YR1+Z4095LVJIriaqrWRQawAV9ltsnszsagge12gItiV1+l
1u4B89KElJRVdgwRKS0KXiCo3ll1iib+pdMKZvygIFILYp+DaxUXdmHg92RFGKXGKuUU4Nr94tBH
gUJq7kYP4dZRw5uukSb9/c/SM78joyQyJb3mA2cq/YZccAufSYGTG1nxU6H0b9j2WMUg9HPuA9Y/
lbjRV2aF/nFOZLAZAARszBbmlec+FCGW375iF1i0yb2RKcpEYy63HckOJRlsYwwNwvILwrpGqAYq
audtAlV7n/cBuQNx+mV1QMgR47GmXftLOHbt+a9g9zaxidKxnEFrLbqQJCXQxYwCyW2J3m1uxZ4U
EJfota1dMImpmv4ctymPzzL+aYL2MPoU40aAmkZkCUIFH7D5ADqcPnTtQm3YGByLgzfxRSsxe2dL
1Ce6Pwhh7R8pCNXzq4i1n1lusxltC86irOKraBJOw9xU1GsywTUkn63cRB+upNpLfXGneXxuqPes
Vh1bI6w3rNfg6SfmrqvMq07a6San7YObtamqGJ44/KQ4WvAdKAhsJV+KyOc0czeDNm8gfN2aSSRu
0Fbmz1Gh6ROizkJz6uEvjsVLPv4Pns5suW1kW6JfhAgAhaleSZDgTM2y/IKQ1BbmuTB+/V3Qibgv
Ou7TLdsiiRpyZ67clkuLQ8DF9ms31YdsmuLWTtx5GUiCSM6rPR2VHAjoVHme459uuhKCsU7S6u66
Rmk0ufLNZJDpcYe/3qiPgZgZeQ3JO9u049dYiTa0XA1x+VLzwDHEaGCQN4Uiw1VOVzbA7OTkIeGk
GZxiBJQYJ4z4NoyaWTDnXzNZXkrtM2s4jVNP9lMnI2joWHt0bKpR8E3vYtdDri6w/DYxh7SCtLif
4yfdeGlV7SDhSMIHP6puypPt5q/Imh1ZeeAoRMCvqiZWYnREKMWhzgF3VAajegzw2RaqAIMl0Ydb
eCcisCKwn8n8J7Jhdlrl3aW4YRd3Ux7AM9zygnqwJqNz5CKwcgrip4Z9UCmyPEY6I7tQihsRw1NV
mzLRg5HjAATZscjNu+iVVXV6bAk7biN3gMzdPVvp8LdlOttNjhnQ+faDO2wrtQoyBHmRxPtI3Ant
3h7vXFkuNLn3G1uVex6Zj37i45NntCQ4ivR1q5tHBwIFMTv7RPDWvXgs+ZWt76oFe1Fs2Qf0YD8k
M1VlDkeu6h3i7Ehxe3mvTIw8iR3OVwhmkAuo3FFlR++n9hfRdVcWCVEHE8qI1Bi6DiGX/pRE7zYT
7QFo5bBD7g4smc28SxodCDNM46VLfNo6qV3r1TeYjTMfiX/EgXyx5ljGVbZ2GKyFOn90yP6xb21y
H7rBAWkeyEi1jHtKfOuP6fq5JNHKVW/cIcy8pZx1tN5+g9PLC+mR80tsxhyxWZubNqNqMskeSZLD
5hdGMC7pY1qMxh6mlc/5bNmRS6KpHm+xz5rI+cKDcoY0MKYazNqJIMvK12YdbnCNcOThhu/+hxjy
YHvWf25OAttCUz/WNvmrnmasAUc8R7hblbERUqR5BaXGPhiWb+hezP1cIGAhh47KjXumKMDoBg2h
wy2yv0rJH8ZqsNw5vJaOeKva4dUrtTvOE/4zVdwX8B1yqb+7mhlzAR9Lgyqzlc546BJ8bppF7YMo
38oZMHVe8DDA0YCz1icM5UnpMRPnNx5cisu87FxVEx8Y7Bv84Qk0m6j/wlS1tUoNBw37Jb3V8z+l
k/eYnMnZp252mEySZ2k3BTTTRhs7r079rpF+NtfnriUrBLbhDC8gGBh8agmjEEBbFoCp0mE7NHIH
2zbPQayGbwWa0l96jhBiaIcNF3prT8I/cIWHOViygQx4VlvNJkcgNKCuS/vQZRqeASu/OwuhDVPO
N+5RkC40/J9MtRkAMIGETIgUZNWEOTm1BIMBF0KO4qdu4MpEhnVOhWtuZzbZzTASXJAZkyds6Muy
Sk4J5qqSvCV1pcO9bL6UUv/Bo13o3xJBpGNnBt1A8Q6vm7Lv5BkuqUk4K6bGFU7XC93neOESUIXe
SzyYX1regF0vKhnYYnz2rBhrJr0oSM34uz3jqQKorQsescmTX1WS8TmQotjGcRT53hydGWbtE828
NW3LvH7ll7G7s0/X0bylCpTJtKxrEo4VXdgOqltrTA8PMyaAi2HbUEJGPgdpT0mKkWIfIyKx6ND2
4gSsCIPS0XV5M5opg5EwQJ+Lm4Plmhey7i/UvMTIM8yyUmObh+7HWFJUCVuLVmJFQinjqL+N2pXt
kLfbIjeWw+S2gRgvSeS81TQe7zIDIiw1M6eppxUx9ooti/oPFT74OGbr3akmLUia8t1QBmzg/pgO
9tlioMUYqD1TRwojbVSK40gLmsdb86X9EXhLqJEMChe5G2uEvMKZfzT73CfpI6TdZetVhbONkyLe
ISfvyZdouyRHOewxoU6Dc4xnMsxjWEx+7hgxHjHUYEksHm44tsap21MZcbc7kyhIg6FIRZjWXOPe
5Iwm6RdVhv0Ou0o6nI1tXv+tl06fKtKg5ICM45rI/c10xF3HDwMD5SU0rb+yWN15sf2uNUDJxuiL
bHjsh2b8GVkWx1CCAGqSGzPHEI7dA3vRzKfROUpSEuQB5SvFgE+px+MS2X5rd9xOGivgPd8vVnzV
1LhnJ89BWnG6UuEWn3X4nzPoyJIQL9m3a0Eq2OS9YJ6W7YqZvtRFPOiJzkGNUN/EoCsoB9MXlNNT
Bk6Mp2ep9Zzk0xPje2Og/Ci7nCggsDiQEH2mZKnx2m/iPY/E9uatUAKoroBF2X2ykRuXZm4+rE4+
2eA2ucVN5C1Xj4NHjJkuU96kAQWrIPW/+WcSLmKKP70u1M5R4VXfR/zXZZECUenQwiLKfTbYcc5t
VNv3uN1OUvvrGsQfGRQzUmUJyNvXNubwb2pcuQVS6QJS0DjjlJifreqJUYGEjAf2aVpYyoYR8Jql
UWfkjudy5bQsgEYPiVv9IY4BTspGVcyiDN+i9dmMdEDo6Ws4cJ/ARP0NyPJvMRv/AD2jR9nlF2kR
sbxAGkWVeJcaNRhjScluuPDh6cWyDuedYTPrK/Up+kAVwalfA0FtNQBKBntYCkmNwqR200H9oKy6
fYMtgogbFkFEFIQDtTQfVfHjpfI2u3axMSfEzckmIVlF1NaHRmBh6vMZNeZs0NAlTFvgUO8mFmmT
NGOunUoLR+kyUBNka08IsVOKI7XSBdrlFN/xuh+Q2xHFrI5cQvKuCgmoT2/MvdDoUUqSU2JTB2qt
SfaMDItqgj4ZjE1UTLE/WPLMtLbnQi6dY4FVKnTM29TQp0mgoUDhQFQiYW8k4trOdI7MJtdK5VCM
tJA7x6lJlVN1LfOeJhGqCGVD56Jj6l+Tx2FpTMvjILC1VPPNIB/B2ZInNdpRykzPI7Fp02oeFzOL
yPVSSqdq76Xr0sQvPO4iVZdR5iACzlrsBUIeXI4opnI7OFlD4LoTz7fpBNZUfPVVEwW5UPfMDUQd
PyJ2gzEfckIRHA4TyOHnKM6TK61sb0au3WSPQDNIFnAH589AhjoPK/eGagv53hm5aFL6COvrE38Y
+IIER9tScqHFcNWaJn4Ut965Dh7wafH2Mof+ZdoKV1EDwHkR5zaJ44BMHIa/ufsZaoSUGTNZY1b7
TnPZnfs1ceES3KwmW/erUdyFysUt7LF5tpr+MEBDxEuxfJMPSHallX+aY9HcOQkxFgwPqT78sNoS
4hi2Xo1a6hQW8KaObvm+GZEGwyCJIE9PhOS178FeYtR8xJMZDCPbW30c2/LLAj9/sDQ7aJbcj2uB
LSekgbkO3/vmEqWYrd3KukSLB06znK+1qSuf5FbnMwMxfSmX52VR32ll7KIpVsfcMF9BKoMKaQ9G
TzXFrMTdS6ku5tL1HIOXrqTmHha4en3WfccLVeNDymW6Wc3yKjom+bAXHm9ZqrpbVnfvGbMHg3ES
B8UcwxbpEruf6CwGB0padtnI7j/GWDTd0RQetCrLtlmHsl940LtXMqZND3ZSmT0nhtB3dZakbg0m
FCLFuBoBQvS4KkmM0puZtN7erWsaDOf+PxYIeo+rERmDm19Y0kZQlk/k/mA1p4B6OgtrwERTV6Xb
HV4JHmPNnb4bb2Io6NjzQUzWt4MV5aSP5k4HAOypJHmW2DTByRhQAv7Tc05IBSeRCXEfsL/1Fh6S
MjeJrzCUMtX4HVGMORlnjS4vXObsbbIAY9GHeb1zvPQ2OuPLaqklJwiHUsN+hh8o3Wq5eOvc7DQQ
jDrhSzmnWL1E/BTTjQNODNZHu1rvjf+qciaNM9D6baco5NnI+E88Yi9+M+H9AUygkXt4g3Bxd98y
refysFhpcklw0+/MDP9Qz+N3LthXthIyOw32sTh3rjDPia4N9M4TRI0clxYBmArk0E3KklGi6Vcp
/UEWWFuncE31XJ0EsaGTy0QgjawBZUt71t75RYKoewjj/DKi13RaP74uDbb8KrX+pnG7vEesmiA2
8C+j+GikSbrqY8pxL0Hr+GyKLAT+oMfnsoyMJ8NT37OPq99gzocDiRJn/Upb4rC3V+sx1GXKXYa5
/Sr7LzkTNBys4bGauhmaYv6NIx2TXDlYu9ih3a9G+t46lt5cJv1ghYX7YQ/OHCDSVcEomvg1dYtT
bgYGLoMvzUOQcesSjplBHTljCgzfblEdqGd3SJ08ZaAtf0w7/BiVW72TLVh8U4TW0RnqZ5nr4QH+
Ixa8MZFXyfuws7I6fmlil3KMhoyhRWMOUULs9920mG8qI1cTWe9Ip9Z9rAinhpqb+Q1ztcGV4z7t
e5K+YBeodmzx9yc1uQRzpIVr0Mp30VIlNWcSkdvM/zPHCLgVLZO+lo+sqpVqXvVJEQhYcZNrlJuQ
ocQjn9VPogiU5Ul+mjbZsThqO9eiO7Ng9LT3bJuUHBtj0PZWue3b/LuMYszwhXaXHVo507QLQt2d
ANzgz3GCGckDxRNxZ87Cqwvw9BgZDfnOwcDzKcTRgETGQXji3uv97TP+l4n1ceSY/wiLCQdetilV
Ti7j2fZ+DM3OtqWKnf1gp4+V8Ejnd8anx+kHSQgno10woYklO7PHm7oZGkZIhfMulpgHU8t+0PQl
1q91cMq9e6faOlgcbUu2ASCz5z0bI/cHo3GPvU7eksGn2jQRGRE+6EmcJA8dOnFhavpxIUKwyVTi
AL4yvFPteutptn/uJQfZ2kh9TG7GMaO/ZYfT+TNyuHcpq4ITietVjz9a5VgvspTOvhfeSxZxbYoJ
gWBOdTct+HCQvCq6ybh65VNbBRlR013OhxwofKfOUHkGP+v1K9zecW1GvZrcnC7ZEs80+4EIVKJ+
mweUEOx8c9zibq25p3udXT5Movuv6aJzV7N/jFlMmXCjIR0BOnKtJb3088XqR9tP1QjEiEU193YJ
5oJrZvLDANB6bb3uaUzBJEG9vyRpPG7Teno18V9gp8dfbjjWHzsL9w43uqCwllcZihmr8vzqcpul
vzGRgcpywsG5zHEQcptyZJt+cM+u2uLWpZ72PXt/rRUHP+OVO2Zz8yr6siD6mcXbAV7ZQRnncQpJ
TiYcCcDwyucR4o+tt/tZgA7w8m7wW3d+XpC025o2dnzjEHot56VuJz1ozfCvGI3uxnLA2Cp3Sggh
xCZyKhU3oO/ICkQDvrEm7fapDm6q+ejisT9ajVlCt0gezLG5JAnmamYeyVbQfOa6OdMXABMyHrkK
9opiU3c5MakweCW8aFvwM+5GRFGuCITLZnpDkIuEOBUGqhjkdR/ec3wwO01tBdZ9BByNuQwnHa5P
pOlafJ7z5HG31Om+Jfe+W4f0Rgwc2+R12/VThwJAP41Ds0XlqOhamslBr5n+a910B5wBb7DXn1Lq
D47AD+9JGWeHMiWJ4tDa3SLskPwoAexUTzaW9pMz9R/5BIgoL/QHlmRzx9D3LhiznHoER7sDxtgY
ngu9qxfXomTrFzUOxYGAVPdrRFy/xK6C7wXjjEokq3tihshbGLFg1RBXMXNH1Ymrk7YfZXdp1n8C
oFz+74vB9DfjCMXTp5njKzU31HZEv7zusT1RqbpsO41rD3lz2OxQ4uPY5OlVzbFdHTmR/k8YBTxf
wWgxC4+WpHhoIdd5Ah4Ef0Cjxg4R0l4zZpA1UlQKJfg0943dnmyGRwz85/jNBHq2z7VOsVAZ/Llq
/TJGVXvSPdj9zLd5TIYiMASgRrtyT8zJP2VTAeqyvxSpjwC869FaJDkWWIHTTLw91vAYjxpJ7qQY
410yusY5L9xzsfY9tewxRBAUHFWdSii3hibZD/mtMczquFazRH0dXzOC8UGtN9de1ZCqtDF5pCKk
4DOy0wgY7LsZblHb62+61GtggbXc2Y2vdVyDGmRF0u87g97iXT6WMeQjczz0XqG/Fva14fCCuldW
TLEktdBqfuGvSgWdYR2TtWkw0Rjgynky945h/KiQpRC12nokXvNeF+ZzFbXaXSBoghbBv0Gky9CK
Q+fIzxa8TBLlySXTq22rtae4SperboOaY6D15Bo60OjIQCsv1uNs9LrA4tyUREy4trpvrmexg83j
a2JzjQgr1CJX9jhL8JSB4/X2jsP8ps2sK0rzHIAV/agAHiBcNlCFy04xw6O5K0/NemfaYKRN6xgl
aDgjLvagtyiRUqbtHZPUewImSEol2zHC+7JhOw2iSW4qBAAApMR3SpNYR9MOV6KZP7LGBTh6F6F5
h05mDDG5BfD3o6QoVTuCB5zycb7mSxmepMstzNYlyclmfOmFAA1LfctxjOMHqzXZ0tHVc7fd2soC
rZ+F7Lr4+YtljgOzQSNbEHUCey7ErocP6JvWcqL6MLpoWsJ8C0glfh+4nG3XngemHjBTyAmomY61
NALpnNbwNLM+Ogy2uxydQvR0oWDYMYQ2IAuUHpg1Z9o6iRGeHMEdrefAXcIGWz3pRBoki9+TFVZ8
9Cv7X605EJzcFCko7mKi1Ra5AcJn9KlKZObenn25YgobRdCKYKMFU/PsxPU/KlTtYFjBAxFHkJKR
x6NWzZcoz5vbwGdrI1KNAIaOzOnAEp40wkqjvY/M1Ljn3qVJaU0zjOikUxy4JUZCUXuavSZ4yE4K
oW+1VdHrxoOFyQ/boamFOrqbp0EnsVCfuuFkCHanrHWewK0zwinio8crvjeVU13Hxi5g/hwBiFGm
MfTiYcbkZDeKcmcSiGC6tcvCzexoDDTNgY+eYAfyoXLXcaNO8l0mNjOyTOzdCUsZCKXtNNSvg+0t
O3ILhzGyKUi0baQdyltPBndxVKxbg6lmZW5zi7e0LT/fts28+s3sxxcvr9YU3mtYPw4GxfGGp9/C
h5IwUGXfzGlNCayCl9e2tzmPV6tjin4ZcQiEKhIHqqgIujXuW0c6Z9PFRseQwLT3KvLqzazScmvl
QFQi1ltVGND1I4bVdXxXccTd1bATiHNsa7G2gLEZYjZJyzm6RqsYe3jwMSdJOF1428ll9r2aH0VJ
J3s5awGYvbOlO1CwuhtuhfYEr/yQhCFRsiS0wKs9urn+BXRQXZIpCqTu4bWLJ33PEHqHLdgOUjE/
5Ro3O7BSVHQbXXkta7HTnPydjinXpw/Y6ozpQO/7wOV5rK6V6ldiu7oP3IL3I5bDAIgKBLK530vP
NG91zyGhk+a+lOZP7tTtNilDaIeNF5g1RMRa149mllvbcoRU5hR1f4CtDckN4kyVVszhtUMYL/VR
tOiJOmO8reSd58CIj6aLqSoAnZaYS48ATg9iZ0hr05hRgbVT3QAtYIPEGBJEwnVfUbgRgNzytRsG
7TCa+nrfd+SuH3MI/1G3dWFdX2h9eaoKroZGwa1EeB7t4dXj0JAP6EEB7yUDOi9cfcW8DMfGAJEh
y2tGX/vbk7R1qnk6m48UZWHkwXKoUYvRbcP4GzRmsVvCnncamafDBvZLbDEmap7d6WswXz2phYRT
dJtdX+t23DO4fZrxd2zK9CuysJWy2XWXtrFeRkYILBN6DeKufUlaFlhvpJJx6sKVhW8dGWwyWpxD
n4cw2ZZaTKFmVDhXju2MkgCEJXb/Jkp1WaI+cOyWzdhK/7oaWQoJtrGN0GibhDY6Cg05xEKwS5js
czQ5hXX5Wsjwp1oaheeIjTBhlofKwx2BYNwR0IIVDIn1nghmSyb0xLRKGJBl3p9OWQZlOAicLefU
lPgKKATQ+TOl10Eqq0fZ2/eKEQMREnCj86yoUlDpH1updK+3q+bE9m/JUrzIGjaG3T31FmC7xQXe
Es3GNrNoHtVj3lhbi3yzwGbnJGyvY/+YiM44Dp32aS1V57sOXTeRBYEanBBnKK52EU+LjTmyTZmV
LWH11sCwuaZefCsLxlXEy+ytptETQpILlwV6NJuG3kHOTAa+e3FvUbf8cV2zooxHPOddoe8tha0q
NR7pDqoOisqmiS6LeJlumsPKota/BEvwcjbKlCmMYR5/EZC/XxacMNPh95cOxDVyZGtdZoilWZD8
oZdtPIBfrMAcwHkEsp7w0FC+u15C4alrf+gd2REo3Mx59B16Da0YUCM47TkhDkt4EHEOhb9+H+h/
4cadTO1H2In5ZOuESn+/rPUEABzVyHoPmJUBCLh7MCAHUJz5zjWhyxJP5GCxfqmaAmDgKFFjnZAK
HXqF613ZUiPiifiOav8ilzQOmgagGAWBh1DT29Pvl99vRwVYR1/j9L9CUq3p2pP3///J7z9W1YJg
m1Cht5BiTBr5hOuMORZakybfjRBvJkWwmFE6jEX1VPyFl4IJGItCPYNY6IZPN11j12FBDnKm6kwB
7wjJ9ImUzuba5EiRAHxbcG7iAooIV03JqWusN6/nSuGpM9TN4VTgeTRjsqlm/GcWiVpjZ4pu8gdh
iWWf50SxwqpusHdQ5NGVbX4RRCM1hK6DLryr6BnsRTXdT7zrX8xODAgmeCqQK9TeHdkvaeiodqFo
GWB1zYsmSZOTCHZ50KzboI3Duc+acU/4bvYrUp+nQkyYm1jP/ZZAqBzLPij7j5C+CL9zMt9VA3qP
KwTPp8bJJ7SvTEkfumbYO8VPLSZmxdSaTThdA6J+7AVDeoyLvv03MIGQhC4W7gxBaQyPMdWiUEhJ
XVu0UlYOLDyu1QEYgJxrjchutWv8SLeIDqHXXmrRCX+2pXZq64dBriQH004DVjdOcAtLhWGaBjeD
2QJwxc3Qi+yb3XJ5HTlQT7300yJafJHiAyS8t0XFyHfhdt5CZPxoaqd6TY3GxJHADmDY2cXFbPca
VgL7VJMBg/ImAt5GHT6pCa+AQ2BPqnMXz3KnZfWfMuHAp5ckLr2kDuaktq52/WhPaRFg1AEggHiZ
rZybQY4bQPcC5dN9pfbyzzw8eKXBnLRO+0dLpiFAGjxO3Pw/jcLonjJK6bd9farGOgrabHyKBYU4
TrGe+swRhIb2ARkGlLXJ4mhizj8WRfGzCiYM79ZNcO79kqeBGyeFbFFaKr8fl4feAFCZuiw8WTk0
lxKUnJFYPXVj+GhStwRTKhXYKqBxLX+fW6Ppvi0PtWPjfF50FjgLdK3RFfuoxUU/Z+NNM9lP7Vog
uWj6IeL5wzb8J6qJn3YWoU9nnN9Ur9Gs28tLnFrZkXh5XZ5rhfIpjeTepOwyrmXhegEZNQDJ36gu
JcpNFL/Eore1q27ZRxOXuyyePZ9hGH07KI9zFpGWSNhhxyrixOIScAnXEQiRRyJybNiY2fEk8l7V
NbfHXgvoHFuCup0hgtsx/jH87L8/cEndyQYYMJlOHhWyck9Wy+09HfCj6q5yHqao+FjwUnTZ/E5W
ocoIrIF6SBWaFFbU9DQ4JW5f7CAb6k6uSN5xIMX0H3NNgofhf7oOB5eTeON7iSL3a55yY7L36Pn8
Pua9H6flRNbqESvx11odfRcZ0e4cAlkZaw9m7X1gKlxICBSflayzUwHLbZUW6BE0D3C/18aW/r3A
l8AlNfrKe0ga9WyQCbGYNNdO9qhzottgOiyvbrzIrTb+hcBT7yh+sjkD4tiW1a5jp4hROaCzaCC5
x/UG62GhEsWl9hLraCzac4H9QRtSfDATNW2adB+EjoCb5V1zJjlPr1Sv+5w1PxZGMps2mRg5GXCt
jbT4I0Y0Omnci6mCDuw1ADSJXMwa4Uyel/TE/O3iTHywQPoeZjeccMPmNTUNE8miCXhRo10lEhT3
S2KSYy5hpFmjT/YMnjvXtUTiEFOJpu9LuIx0biN2f4ZWyQPRY0JJRi7PbY5jbBGf0iW6tGYi20H+
s3qe6EGfzgYnF7So0bp5nM0Ia+Q/U7IkAVMG4Uca/g+74OKZkJHnWNnf16tQXKYFmQqr8kEVJV4q
9ixl7HOhM+3DzChpG/Z/v8ukqpG/QE0qFKxkbnCVchMXPZFPdWfQQJamy12U5V9tIc1UQRlEbuLw
D/A136q+0BAa+tlHVfCx7ss9WBKcQ4NlIMVOCEwhPlznDyEo8KR2Z2yhR0d+t8QUhC0C6lXR70hZ
gKcrivcmisItJJ6/hqWGLQYZbUtWFja6dQkmwYaFX98oucbq1I5sM+6mmxbhCUIzTmtoRhHQ/yd7
aHlpeOW3k6nqfdmLZ22Insox+QeDKdvjXRxWCjte0UOPbWBX9YgaAMN2oqZZdTSxJk90qlHwZB5D
Jm/A6qyEnHaP61c8Vhje/QySXeBZ5RkrVOVDjJl3o2AZnP/QT0CwgCnvzq7wOocJTpqIf52aZbaz
zIqdrwbK15xaTRPHcaRdT83RUx09z2BwjIj9PVz6/AmNiw6n7OxeBqNpL1UfHlvDfKcZiVs4Llyk
pH8V0fL9NJOtki4zV0qm4mPOEHcYMxl0ij7Upu3/Ya0OAwZq316r8+gprjI9EVImROljvYw6s+Z4
7fDCvOmhlccxEIJZXIVuPvBnCSebLjWwgI0+zn+Sbik3ONWqszS8R5xL7bGPNIa0KnoyG+IIHirR
GryP/WZ1YiZRZBzjBGSYTPuzvQw1okj6H3URJffScP+rRMaxUlzrxKNOH8hmyhnvhrXBGS8pd95c
fovWeejRR89A/XaUIAM16+1n6hSZl7ZFgJg/XTuzu5qF9Q5aIzrAJd9qNSWWqA/3NezlOIbmT2QI
9RUM783ZaxT3Btczthqq0LRtZHpgwLlHg/dpiKDoNf3KfmMxml5hYz6/7UOEBWevyRjejYk3tdHs
F2G5iW+GEHsWrFO6Yy8PVCXHAf7vSyPY4/g7RnCA4b5K+5brfCaV0NvdGCMznjqt4XWsk0PYluLB
0nXOO+ZnlE8Opl48ahQnXYHpIJ+Hyd4kdOHzma2QoNu74cpnz5ztwzIsex4h1+8yPluzFr+2RDlO
iLhoAhRGbqMjRcd5z4e4xofCginOeM4nuM8smVmKYuNyEecDxGgFSACXEH026JtyfzAoEtDGb4b7
jd+jEkMQDz+GZ1QX1Sf2hgr1Z1wlH2FdAYCtQCsXs8/KjMTnuGmAxWMLH1JiYGh3IuJMlocLESN6
KJmIsMPMdGq4KxKRqyBiZJpFF+JbZEI5bTH5Rles2ZfTWmMtEiTyZnjlAprxgvnLtWvOAPooudqv
BZUSNxdVX8xOMbRyt228nd4ZhCQqI+ZJ4Mmi1Y5bwqpQLGywQLO9v0Y7DtfaeZzZAfYWnF4i6obi
9A7JBGjSh9IsdxMa+YOZjqY/JnBPxI3el+Ii2wv3ivRYYnEqVdQFtZxeZ+KWvoxEckrb7A28oskh
1aUL22vrF6Vf64ye17i66lgrELdFtm8Iug8TJPjaRm/jdFudKywMtNLRAOBUUYiDwJweNar76gke
VKN5XP1oiFDJcq1KkLdJSV/mpA2BNjp/dY/uUFU0Hy2WlDNtNSrE38YpAgyO4WzXTu9uojPLtf9B
uKH2uaC1l6indWCARDihpPV0gDy3xqhxe2aF3zRUnjlp7fgY6dRqaL1XkYZoZLYvDpaIoWca154z
ihM31TTgYyRjKluwT41uUp7knHJBeqSulTwNM+fXTMx/iPW1j3Ty3JfMDbe9uawexvSs1tMGpiRm
ehFPZb/gL2FX3aKdA0aAqewvyDEM7zlUx5bA/y3aoBLYfxLRs/y2Ab1KCFp2Oax4tnVsb0PvsoTi
NbZ20VJEm9CkQyJmyIyj9LlgKBR0ojgWjKePuoiW01hWB4SbCK0kx7wfhrslUn+0nowjJR+rpYLX
ScUlUZOVzWAFGdfYCy3Wa8OHcY6i+A+pdNorFvohB+USrOCAwxZPAQBwrfz8+ytBoVfPzkNhBp8r
WNl43+ebw9rvlxFKJTTf4boWodX834mdxE9WLB9SdWqMZAzC7kLoid3RUWfsVs4ryUiAevCybdFK
qv0koLsy0/2o/JflhBIWB1ukjNx3EC7gpIE9WvqS7W2jfBl/OkbXwTQPr/PaeNWajHadXn6DkMyZ
xHfWpU4enMH+sgukwYrBMiJI/NjZxgOqdXhetDB+tFWrHx1NfNSRCJbGoMstdtEV6vGsA3LhqIy5
8Jf5mUPzAfKrUd8ShfRe5m+NqB/HkQgjFYb+iC7iY4b7Km1n39WMFpyICYxLQ+51xkGN3wDdibgP
YlWcKPJnFCuHurwK49JnzFVJ775xgqUWJvcowm1XuyHu3jTS6BgW7V7q4k79z3LHg49QFsJNRVyj
R1G2T/FCxdCswj9ttj4InQVmP5OvmUmrYhcvW93tODNayU1T7RvbGB+/4+LqL3Y0s7w51m0cVw0U
LySVazE/sAEbtWtYcxvoZPEEBq1Jl3c9z40riu4K1EBoMGKONZmqdwNDVzonYSWFmR6YS6E/MaM9
j4gnJy8Kr6sErbErfJTKcP2mZXM3Gy70sTK158k0ExRxlnB8/Hu+xZ8H92XAFwUG2QFDbhQn8gPF
SWX2jUketvMpPuBCeddtkhyEDy4uD5Ky+Ya8sD86MZE19uy3onS5FKjZPAEnzGHKyQwSnJiOOQO6
zDHNE8i+Z6cWt855jOb2pxq9Z7Imiqd+oBH0QK2p3Mg08kgKs3Vsl7b+M/QdDbTd5+8IMLEzyjeT
sILfOxJ3mJaFwWaOQPr7b36/hCaxKWhI79mqCU2dqrh3e2hCv79Ms7zwrZjghTkqFKQ8J3gwdSyy
kOLtpngdsZaeIOFRXxCV0fb3m35/p98vyfp7lhoR+Nljup+oj7aMyRgV4Wky58cJqQsnewp+Wmvb
Q72YB5laT81IBZ078h5uZmQBjkkgo9K0eRaODgnZLHuG3Osr7sn2jK+goLFlrg9z9znbAm0+t0n6
Wq8lXmTQef/H3nksR45kWftVynqPGofDoRazCS3JYFAkkxtYJgW01nidWf2L/yn6xeYDq9smM3us
ymbfbda0yhIMRATgfv3ec76TUhb6nbXL5kbT54/ebvnVn39JrhtjuxxmtaoZvnf+dPz8MQHQ9bmB
OJEpOmFW9RwQQHWsSa86jhUOGlYi1hgUTEdhFDjeQFnlATBvoFbEFyAXLBFVKbuirKD/3wukc3qr
lkZLiKJCk7xU9lTT0a5WqV0cysJ+bLuRILkh2JRTt/MmmAXg0OXGF8E2dqdwjQ7tVMS43LUow9OZ
E12k4RrkLnpGIXAZOPEuNbe+eqOF5aVWm5pIpjqh/uh6ZxezpwIXZcG05uwMxAnO0sZYSNPpXVfs
OEJ1BySVpGrgi3Rw/zADWzUhUNAQsZ5JkICkcTq2kk1ExxhIMcqZK6AEhMM4W0urIlzLkkEU9D5e
sywwKvT20YUqV15DF2CrYt5dd9o+GpJkWfAULkOgL9uh9R+rhNlNhP+N89zjZDto6OKHNEy+xgWt
PaBerhuSR01MO+K96Mi1PbD44EBLnvMGV+sYUFIm86nRTfj3dA6zLlpXG31vQH4N4+vJgbbMicCY
gJabwCegct3apfGsdJwoTdidTLbaTSlMsdOUeAq0zlgkARnwJS3mIsBfxpzoDmIlalv1PDjVt8qu
rFVPugr6N3GZJu9xYPYYp0ax40RGfkTfYX6PEH4hdXhmBN4xbfO3Uc/kBBA1MgFEe6qEoTwxk1Bz
vFeePkWdT3vLKR7dYObTZG/KbHDWsuNX+Ah0MwDcDL6gRpKwrmq6GD7aiY108r05ZA9mPwd9OL51
0J3wwScebcOEH4lMQSw06IIxZn6WF7m/T5Fm6HgkEL/Q324HJvsMlbSpJn2LUfIs6yFizT941kRb
uoNFHQTsNwua3Lg8rfqxcWt/p8kSb7WLa8HQntJpTpZI+Hc733jTAs3dqS7Gp+I1J9FW1X7wiEeW
FeUJ4WdTkJH8Z91lvuOBiiovlo2nEKt9sjMrxBqorpeFj+acPBzfj24G2fPp9kylP5Es/6YBPYzF
+3/+7TVvs6Yar+9+mGc/s30gz/zHPwk7/0oDwr5Xffvt9J5n7//yn/0TCSR+l46SxLlajuvorqH+
9lv//gctyADuo4QjhHAVq4cCx/NPJBAUojpvZzqQ9bsrpQD9g/nHtQQS/f8TAsj6BQGkXF7PMHWu
Bx2pq2ZE0A9ondIDZyx1Zy/nNLQup4Fr8ExYHoSwybNATtKzQL8BJtLT9jH8zKH5bmPiXHW1zlnd
vlYOYsLdDx/b/4L80X8F/nBVhIUI08YMYulk2/x8VaZOS7ZK+7091OneQG4hwwCBrdbckphOK1aI
HrDiQO/BGwG146lfjj4C+Ngbn22MHX/c70Cp/gec9CMoSeq/fEomlwIoSUhwTor/z5/iD5+S7mid
NyXFvoXbAPKmuvgCXoJvZqTi+BuV0g+e6PlLZEGLiZMeoconlhx3rYgUOeeduqI+g3NplrOUp8bC
p7IP9qjbzhfDYyj1v7pg7o+fyE6msJSBx9vUbVOXfLs/XzDTysBwJkz08yE/tcxzmLQEKjUlZ+LE
P5f2HKKQYCxBNriUBP6wvw2sey2dzIq2GRLmA4ED5zB1USPid6JPFb+S/UCwmK1d/vzrnjFTeTLS
Vdm//eff+GS5WIyLyCy58XU+5Z8vtsm1nOkVdu2YTSjiRBnHOHAJCToYOgJpP/S91TA8//mL6vNv
/ZdXtSQUSwHclEnvz69KVgKPp6nvnNZmrogcsSw9gs1Tmn+BmFXsZfOtEHQjXRNAUtQ7t9QWzOrd
1V9ciPHr3W4y79elK4VrQtdATfjzlUyjIbWKLLMysZE0h1O/z8ilXXZdvDe1wN3K2ryQXKGdPn90
iFEEcTaLLAKeX/ui29ZBccMvXjMY1+m7Qm4OBDAQ23X2DGdwWjA4JyCBjoqFpFfHi1lrNfBhBJrL
XBEO7zTWDSnUOWB9NEdutofg0K81w6S73FdyO2naNQadUdej8+RqKLh1/SlHPLHF5jzdVES8E9u2
THPM2m7qrB0qfJlgEBBO8IZJujqFiAPreeKQdr1LwIsVbzmhvABMr3boAW56VbUHSqWZC+S8OIbd
bYFF0nB1COJpMGrzWnYnXru4y1HS+/tEDAGiIA2jnTi6chIn+po5vXpE1/2MVqbtth3tKFubhiI3
HeXPEo8qciYHnLJjdcMstQ0OmmzeYvu1dpP+akEn3ujSuvDSH1FV3ho6iNOwlQuaSt2e4Fso3th7
/f4K/gYQvfLTJS6GeKUZ8rnBjboz9B58fkgDBVd+TV0hxLklcDv1Y+8WQh8/Gp3G9aAYl8/Z5yCF
UI6UrbowqzG2o0QEQe1fXfTZOOjl114OaqNNTbhiZkZsZBnUm86Pp7uWOL2C8phzYGcdJBz9FfIv
2NploZ8KHdV90sPIoJSg0+RC+uDBPvzFvcvl/voY6ej1IDqwecCTc61fHiPlWUqpJtnqwHc4EmZH
E7IkwVspyE3pzsa95lLG/rDFkIwmK+oQo73BvMLiaBY0j0yII4HhHqOqu3paWGy8AINk5RT3DIzP
M0/NRCRK7y56A6o/EQg7053cZd5982Ctc44g9occPWZZ2MoSeJlDgOPaRqSQHFnWDx55lBuRd/dR
MX3YwYrz/exNzFdYPJ/itsTb3vKZs+GQB170z3C2YVDVMI4zbn6BKCZjRlLUzyQ8tFgJhpss8xhV
4msi5KSY43oKQYNLA4SnshivrOu8nyPLBYdMUKbem0xcDQIOhMm5yK1fpYAlB3mbuV+By5MzPBN2
7J9twlRVe00tcd8aL01YvoTVwzDjVDstvG2HfqfBUzJ08G8Fv6FP1NYq58FEOyCVfOBCkJ8yTXSy
+NGsC4aMxIUsJmHdp5oEByunxdCP5LIO2ruBCya13bdcJXDbTIKsDSRsMo9wa4b5iTjROQtgTtme
aAGLe0dg3CR3EW3Kue5ng4aGgw+JDCJVzlY4LncSh0YguseypOcO5zPEGFsC/oKfRu7EutJyGgx5
f02JCA0bKzo5NrIA8Mh7jk4yE7hxcrEz2+qgV+eq0rCqjfrzFIseVD8pdG69dmK2rSEMdtEkYVlH
7jqYknrjFOo7GQT0iwKG8AGotXSWfntnYzI4KtjTTaMJjKbB2qg6+xTI3tpLk1SiOnooy+QF9LK1
dPPxOda9bG3Y2YfnWHTzzTBasrDY4Hw5cLY5GBgHETKdCRnf05OLobT4bxE6tiaT+zCOwJcNmBnC
kjE9ql8DAsdogbn+FvQsAWNs26tRMY9Sgltw8pno+c6T0SyzeO7fjaSoR1AcaNFgcnJAj/aS7zkf
WR5GfzuO2jvz5XsjmBZaLlizoxzPr3gyjZrjmFuMNwlsuapG+87krfCY0lPCHbSg+lq3oEAsnxdA
mYfn/OQ4sLZ9mTIfC/NDghh0bLml7EpupG2EiyojuinHtrKgy4qNUzj0sQ1xGExqLlPna+uYVBoT
9I6BdLD5vulNG1GwYJRPXgUHOBAdyW2t6Ke4lcF7LSf0aApBvofofVVaHoclpW10pb+hEeP4XwYX
U8PZn6aKlboewd1m5nONKQoVlvWECLA8Of6wSkN8VG1boQoaCXzi4M+NkfhHgYz/lLjnwMg/DOEJ
5Fa7wKtvo9yl35Gk2lbG41NueahsdFaOFLoW29GGXLovARwbcn6A9Af98E0XFD29nm9UQpHbtuJe
t8uvXjgO94EH1bowTlh+5Zap0y5E5L6u9PBlGt/mCntn1VQwUFpmpdzMw4ix37I1wn7EV38/WESS
WNF4a6gkPIoIXlMR91/jppcgO9puPUwEMxtTPpxqX+tPiR1+RIpYkMm0ySS27G2sEdHE3noeDK4/
drynxOx48hx33djD3o57VrkQOvmIYcTutIXpIlzwMzoVsY1CMoMNbVVijXQL3+BASGiV691K6Z3A
v2qdoxanq9k7yIRrcgcqzyE2qf0ifG3Cv2gAJtODGxUZd3rPFFooDRVMObtS2+yIvPi+t/k7WtpQ
H2eypZPq25vYQ64OquZrNCH6N7PwxWIgvpQ+8h4LxKTlUxeP8Xe3Qepnf0qNh+fEJ05HE+HZDzH5
snUzDtOKzSSMAGVAskwIN7pFWUYnDiFPjdyb1Pg07Vw02JhuR5v31yOl93J530Y0n2o0NCzRmFEa
45xkfGB0D64qpxvl2ayOMZ1pP5X2CbgdfLjJvRhNfnJTOCgdG/TClvLNaf0NVSbjjBgZh1sHwLyg
XhQl0Zm62xDrPRhgkiM2BZ6Banye0RsyjI5h4nxYbANMAQ8EUJAfFHwY3EvJMK+L0mDkXDootkRC
kCIu7NKXIIPIwLGS71LkW3wheN/bk9JHNJUeIWrFbeqXj22pX0x/gmlifrNAdZLxZOClRO08k4Kb
pSu7J0tvvo+V+Vygvevy6jHVVX/wFUkU7fRCUnZSSjhgyRV0oLFR66ENcbzLCzqfjKQCh1laXKxo
Yc2FxOxKBU3hRWQShxY0F7ZxjNSz1cJ9TBQmcFqC7jYtXwchsdWbvbFyB9I0NX3mXVa7tCq+G175
HlXWkjbz2khpJGmIFoWfnHD/g8criK6syq8ZNkrY6vAi9J7pFrHmQF9SBGSIlBR9tYXfKrpV9RfZ
ScH9R0CLKe1zV5j5ykQ5QTUCmoq028JsVvpQDmtSPZAulKAdsKL42zpl1KcJ/OJxPCDaS4EOYIj2
yfnB/ZFh0Zmeqwn5qRuihywGee/5JnL7ihAuaTxnRQ+0fBzjBcNAuaanAKPSJWCrHbIlwR7tkiw0
JrLp+JCT1A0wEOlH2RAOgGwX2WZ+1X3UNIFv0/Brs3U3z5q1gKbxMELRpIXVqvvUTa5ag6exqG4x
4nwfQ5auuMDRgiRvqzIczlavX0OUOCRwLFmpV0B0bZQXctWO8O3IAphgzRV3IkkLzGHO0ZKjOo82
rnGgkN0mTakVfI8flk60dK/S5zhzyG4p+vl21JZNTL5bFsZ4Xe3uK7E2hIYbF78Y+huf7CAqp0XF
TNaDMQBqTz5jOi2XMmI41fXJV7IHh01jt4euXg+Vp6/TfLgr+/ZBcVrfGJCxLEECQEas2RKNeVIQ
7eUVmGdRwdYndvq7sO4+wggnaOpM5abyGGvWrEW9YsIHDg6psNUuWKjOWk8mSUqAqBU52xHe41JL
5XNX9f5aS0GOdNC+TX2smNf4B1+MZ5vIHqYXHhGZNPCyaVhy75+jxv8A/kaUHUoumnPkwWWMH+mO
rOrevgCGYfu51UtuLz+IP0odlH/ntNuxSPcYwN9US43ASIAqz++/Wb1qFsp/dztik8Mq+sDUfKC7
4y1NnXF24xocL6b0rfFZaWdtmDTEPatufyibN2ZKO6fjVmd0rzYOF5nCeFkSle5kt1ajnhu2bRqc
6dkvkMCafnnjozeXri4XOUCxvaGXTxlUHCkpHBTEpXhaVk3LwNZGHKNVTwS5BOvxjMQPUD5RyovQ
c7qVOb1m6XCuBuvY2kx2LSHrRdMBxDQmqvM0cZZJxSAYNcI5aCr6GXnHu23LLSsAFYxIyLat0XeM
JKtkGvwC/H9EBRvFlSsnvLRkGdGKN5T13b2ywWfW+JhgNE5Hc/RJLxnt8ECSIarKnFZ56GvFw9Q3
Nw+Tk+zsyVbXcNLKMykur0kdH7RapzvVlMBVc+2osP/SxM45gUTtjoIn3NsUYsh1Q3IsTHIADS1H
EkhJAyt2Tdip2krCedZBpt8j2dWC+tCVJkrbvuIQLYo9JEigFGXo7hz6IWCv8oTUtgquTaWK8mCZ
fbE36/emMLqDmJn03IGvCaNHrCr+qhWZONTzD1S4XxyyY5a1qB7S3ru0LiYxG68TnDifRVjqxiGu
kR9TV7mrxtL7QzX/KJPaXblxxQlCNxd11ZYHXZjeciiJ7XYN5DP0rA/CNAFiudj1wIgG688/AhWK
9ipsj3lGYq+PTHQpPTxnqkLhGOD/2UqbeI7EYxYykCEact4gQ/Gbx82GS7IYdiCldPYCbA212+Hl
5E8ppA3KXEfRf4BkQ3rMsAv7jMet/FBOGa5sV13crtk2MlcXFpFpA3wE27oGBwaQZR4RV+d0hK4b
Gd9E7aI4HSIQnLXe9kcTM8Uq0tMHrQ4QFfQZuy6uLzR0y7jzb+o24LMwa+fm8wdZeQ+Bma0Khpta
05AYr+XpzeePSYb3XUJeG+WujyXn0YqUfUYvtzCsVWqkRGBp2rjrEgg3msG9XZN/UodXW7FkxUn1
1uo6/uRwOKCWiD3iBDi6xzpRO4PzteurfaMZF8iAVwN2Jmv6Gd9cswRK/gb2g9+CMT4sQ+r7yVp1
KOgJCgpuSFCOV4PTFitt2HsRHfvJD9YVWUF4am8tDjqoJnE1krliJgQQGbqxC/HdolwZcCibBVP8
dUXknE6DIulihn2sIkP9gpz3iHOE+dzYbYo4GTeT5e7YsUgUA0/geijVHAKFFwqThiW6dZ2WGxzw
e0UZQlLDFz+kdvG6WbE/oxjm/kfGImZRVtuBfqFM3GgdmRalvAxDej85zq2q2MEso/xejMFLINAh
N82rQLlPcE69KlJtgsnk3PgufRp3sHfk04mFI2GHORX547m0N9NIOW9KAmIRS52Bn83otBMOLpCQ
zu2QlQ8uscCMkxZp1X9PhsyEt0PYC5kopS4ebWILqVhJy3IQ9+QtT0ebb2CKPRvNxH3C0rpCK1Pf
NqP16Mpnx872bdgDg4NSYlvnyrVI9Zo43vpsvKNGRdMX5b7Fls6XN9wbyn3G/PosIv1Jd8Amlsjl
4ZzCBqI1CITSFEibUZ0vbJ3JXUrzAQk+ljtX3NP3RIcs9A1H8pYDIndPhExoFfjF18oIHpQVucs2
BcIRRvqbJ8rvgaG9M0t71kk3xyKusFK6NHMKm7KuvlMlT281olYj1YpT9QBSisE09OkJRbBZipPu
MKf1hyigYMa8PekRSGD93HXFFVMI9Fmveims55xA3pXR2NdhBHPUtT3cRVy5ToETzAWFTtf47Gib
ptPXDb9jj67S4njtXWvPviM6aiNUsUP96R37seIxDKdFGFPa6zXBepLJoEcPCM1vTj46EwWyhXau
RE08BTI9eVVOEE7qfJNgc4vBb1YqiisYaDqMEuwXWmTve5DrEO9oLaTYyFZUVVguOZotnL4lHIxI
eE5MaIzL6jtNIGdBU3REwaleuhkw73hRRT0YHtJ0eiEgDtFfh7fKb3rKenUHyxjxReOT2hGg/jSh
XPKUq5cpi1kHplw95uWjXibiYPeyWnsVTxAxXUulGNOWlf/q5rZ6rFtG7rFaItycw1s0tfIb+97v
5U1TtyCLOBe32dcoQWOlS+2xiVlYtaqOl9E0MwD9tV2EOmWLJVbllF0xjBMvX8+lP7t2XxVkSJvr
MuswcBiM+uOAkz4cwVVdaO46rVTOClWUc8tpOa/QICMoe4GNOAtRjThmrfJa2Vp0KboIwyk3j6Fx
V9CVXRuN7E/pEdIMbAHCq1ek4DKjNqAMuFlW7+rWfK9Ene3r2DwGkNu2ro+INYLGs3NrXGGyJykN
dp+/MzD1BpWBILDiCVAZg/g8q+5IpjXmDODbMqxc0hzjt7rGAv+YSwiGZYcUK/fWfd4OK7u0CrTA
5dWLii1v39hafFLbIEI4GuQs6WmAaagwRLpmRFUtGF3He/pJw2XKmRbokLHXivK0mY3/LGpzY858
tX3fWHea9Gc9MuJUjg6GGthVw+nVjfEw6nWCGbnLV2jEqhruJ43zWABqMDo0Xn17GzXwj5Mpxa5R
nJALchhAjCSrKDyHtbVumyY/Ov2lpVq90TguDL1WnlKosq0NRQYQddOX3LeJ15OUjsk64nC5KT1v
2OkTBLzesndRA0VyAu+/66o2XxixH53dKH+PXX1tzKJv2bN0IGfG31PGV7fhrAApdst0PV/ZIw8w
+t9+QvCj2vZLZoPC9j2XDczyVv7QmSuzSSDiet2Drzvp2q3lc5p0Jurw5pyW9WvR8F59bxYlcyCn
NUM/PYthBsDI4aCHiiMrBxMIq7fTCv061iK5b7z0O+Y6AkNH5IWFGOMDcKv7USNWiGH7l6Aj4ZlW
cLKrgJXBp9zHQ3wcFdOIKdXzY2s5LzKpnoja1NiM1LCOARqsQ4XYwarFuLG74UsDonwtHFIoJeen
RSucSyDwwhIo+dUHJ7C1NYJNOzbnjVYXXH5J5q2WO1sIUMahl/mdL02QLDzY6zEhYIDo4W+aYXR8
xrG9MzTZ7VE2Bgsd7yJhCu0Nca9PEtz8XeBpdA2rk9NP5s7sD26QdDdIbTcYBT+xBmw346aldpZG
4h4t0+cM7QTumaZIfRwz96aKp69dgQwvWiWkxG57cKK3MG1QLENpBHUz5HspGagZ7PI4JCmujcgI
lioqD47VVLuEjHuocfKpVJVDkRSO2LADon94b5kp/bP70ZU3Q+jwR7sEixGvzXa+WzQs+Pz6bNOR
Hc2KGKGk03dpocoLXWcNt8R6YILq+HQFaqtzNp3ACkA75Emjxt5isKHYyKTcWYoHs2yqbouReCP8
wT0UQ9Vcy46uId4A4uGsEe7lLLBN5iwGGuyktGNpd6Z3nwi/bVaMzcLrOYJGHDi2Q8EBDUw3WRRS
wATBNsPeC03SDSF1DI6y7gKYV4wPirsq6qrVBFuzzIZbHWWNAqS0sQOn3JeRAdfGDt5iJf2XCVHk
oh4gjgsYTcLDWGDXnESAER7oKbZgUo7vXlk7K7v1SQbuNJpRLQzWKtUvqkTsrzx3I5ACrBwmNUbF
/uQY5LQMXUenEj/sNo2/jgG6+Gxk6TA6m80YTWfLzoJKfdlDmuNT6y1i2sEr9q1kKFGVTMlzJOuZ
OJoVErhycm4+89Y/hz9hc5NFDSlhvTdtdIdzCtQILEroAfe7VG0Hqyo2n26BOmRugO6Hgx2mgDnO
ZVOQtUfz7ND1Gj9C40a4Q7qzsXjyoDaPSruMSa6W9M+Cq6jycI60XNKlg3WjGTXxG0W1c5V2xvDN
eetbl+XGqS27ozEG/W1dX/F+XMsoe3EA9a+qhto+Z1tOA+gqLWpkxSZfkzBdOtYeAvWwkp1u7Qa/
//qHRS4QxhZgarNwtXUMJ2gHhhffo94xsM+UvkLfONy3mZyWRYASrRTOtS6Sd5/VYS8oGjB9G83G
qsNh5WoBGVpB2axiIThItBr+yY+on5or5TxkWK0WS6twGQNi3m2dAd6dY8OYG/C4DPmxEPZw0yRu
vGWxAwgDnczq4IQHpq8e/HpYiQo1F0JOVuKZ3Yh0EVRUhl9OTHwByXByzWDa28b42luMTEAgCtQ+
2mpkmd8PVkGnCQ/NEYCHO+9Q2g2BibQVa/dbaoTivnvkTUPUhraVYqGYXFvftg4lcFpfVBHWX2Ge
4kGF2uqNWYFfsGhpAfn2rtXc5p4Iv6OpedvBsetbVQ8ne0BU1Zmlu7bCCesXXSoexkcORwALvomS
hp+vxv4kuhKKE1J0C/xJ21lvnsSiUpjk4+TkB+yxJjBWRc0tmHbQRWmME5HIWi6jVWzZCWpqYDGJ
u8s0LONJx1AiQ6d8k3bvtUzrR9+saGZFyQl0HRR/IKRprr05agrPOWpp0cc8BhZgWpjLbEInXeSY
UJKqvGtd9TZUKUwuvS/X2O3p3Aw9zIqJjaGKRPQAFIZB0pW6R1vUxrTupV+yGRj3FbTqhjySZZeA
NzGE3+y6FAS0ceT+QA1O0kOfIcEdvJFoyGTS1pnIDk3rFGsaZNqeZiWLZ9vZhzK1yK7h8GdBkF/4
dc0OTrAUVRpMsGiXTTbvVKL5rMZxlaUx3Q1+awnmnlxc6GzN2hciP0Z5F26IWfLiEdx76jSneDQT
DI9OcikrYKRjNByTxHO2igJkOwIQIvey2Uo/+2JwvFsUTRYzMhdrhc6UNS+2l0YpXgiqNx4reoeU
UeVHGKcMrR0DFAZtuGlo2PCygulXV3lUXPUrgI9u03qKimrStgrd8T5w4mLTWrrcakPGtEP12spW
c59UdhZMKRqZYTilFyTjElxhK89QwNnlubNOZtN/J971DYozhNIYfkYNUh+UBbtIgfcWD85ea4vb
GCPlqs5N+PABQ58S0NqpZ3rJwUnbh9AvwG5Z1zIXT2QrEWvvHdp07wWmtgUqcE0mCVuBOGgCNFE1
V315O+JQXdW6nFZe4mODFYoMZDM2L3msGTeyJuewoB2g11W2cfCfXIeo7K8jNjUyDKrbojLIxeiY
/JuB5h96Zc/NJWIXy/mHFg+oP9OQvWP+I0MykjUimBfuRBaD54/Tug5YXgOqnXMwVTdhnfb39W5q
a3pwTqzf6/MsyA3hEH7+vVZCORhHCCXM/7layxge4jjMLqIf4ShVwwPhK9re02WxdFeJb3RfDNPq
broZQupPRfdFN10LWTFX/flP01lS41Q5RVIIs6vzQrnzXffe0yBz15zj6lJ8UX2KCmRujpZ5epci
JR6hclUjjfcxUXdoJzg5qIiVLd8ZuRbe42dmpRXT8XPc/2/d31/p/mbJzp/o/v7+X/lvD3n69//3
27fs7bdL9ff/n72Gxc8awPlX/KEBtH9XFiF3LmIbWzlCzbF7f0gALf4JYjuXvw8jQykdceA/FYC/
26jaGMs70nZNWzf5df9QBGrid6EbuuXyP4n33XaM/6MoUPwcDGgbvJCpHHSKzHSRfPwaDGg41mRl
8E3JCQvnScaBXJmjmPJL2QyPs4m+wda1V6AhmTCOF2s+21tZ8DBGNtaukqggwgLvDEXjnXgtBExI
4CObvNEqK9YEdkFJI75K5elZA+uyribgeUNkEr+O7qzNnGtR1DfQgKc5ZmVGH+xyCY+pGMw16I07
62DWHiIlumDrbOqvmbvXOhTbXf8CpD9dETRNr5pFfCKQAW/dAPPJwdSdF1tBdWpGtLcqSZFs+faX
JMM+m6tiAYmHy6RIzXwtQuM7W9CkAFQUVI+fUinM1zM3Z8V3eI8CgzhiwXnccG+g2V4+i7a4GEd8
FeXrZ+0+1PFH25YbwxpqJur6utCYAjnjPPKli+7GyTvD0WZVme5+aNma/arhQF/p905ZPnZEipBK
Oi4hnzHkzokEAkovxTbv5+a1FeMmyIyF7mA2JUOGUZtHYW+HtN+BiNx6hBzBL9gnMROCQbH0a4a+
iPrx0AgYsj/c75c/VHM/CiR1+1/uGKVLFJIMKpVjSeQAP2vYSEHMCsv+aqXx05hHNCTTLiGUz7HX
aUKKHiSuBcvtR865ehWMVLYViA/Hw9U7xIW2jFOYfhAPnwrNiRjW01FJIPN8fqhVLNXSVTEeDqeW
oIq0S6KcU1PCoENMHezSrnlMJuSftHr2+Sgl43c8rq3eNhixCLBcd8zmifiO7eJkmr228b2SUmVo
AdLqxnLke6Jo0Jgos81mXQawwBuxGmAeVzb4/SrQvyplnQGRu9togtwpnedcYQdDam/TAluVLY57
2fibpm6qJYaKQxqQ3JzgGcV5ZOA5sQGOJ7AyITJ7PZhqZDyRAtvKbNs0gtMoYEK2vk2xOrBVwJSQ
S0MSnjB472lX3OY6lSbyumjJ17cv6xGTnc4t2IKyWyCKe/XM4bVNC4DT2TEQzd6qyhcQEqhOuG2a
GjJQAIadpox9GyTOGeggtHQH9gbmp29FP0evhMaLEY8fBZrVrd1u0EcZh6DlGW8JeNh1qtgwThtX
XdBe+UqKhd6SC2NRlRoMcnDuHdOojeaRHH5y/EWNw1DSwQ3HF+7jXw7DD9UnMLBG/aWr6b0UtvZS
6X679CzuXIk6Py8YZQwQE7jWFoh3RZae7F4FgqclhjUMCeiAV0aoP+sWjzY9x5KzRb74vE/aklaW
jdA/ApyKxZ0DpZ0MWJexRDt1uYcjcHTSrNoBUydZOEu/RDCnQOGCD+F4+y5xW6wgFvJctwCiTUsn
jBi3hSXEWy0wJJHYzpTeLByqkfbaNRq24wQcOnHUi2gG3NJOfHFlVGxKDT5b4AWINCVDUUICn60+
+yvx3c+qZICjSHFcRHemMlGaoCb/+ZkzIBUkPtSDNCOOpWkWjmZTYdpn0cAGHHPsI4l2z0LRznCr
j8+H59/1QNaEoP/+3AcA0vmH9fFffADnb20VNmFb/2gC+Pxv/igALON3UxjCshFOWrP4GGnyHwWA
af1uOqbFcdBWfL3SQmj+jwJA08XvBjJLRMKWac+r7A8VgBS/MyHhNpCOi4ra5lb4p0vhH6v3n+UC
f4r+/0caDSoM3TMae0kpquu6Yf2ymOd9aZhDAv6N09pT2PQXFv6rMnD2D3W98afQxpCLuC8rCMzr
qK7hot1ZSOm2OQ1uMPnRB0Wu1TJSK+R3m8QTiBYxCQVIz5BjLrKJtnnWQZovnFvf+6aP5GQybraa
8DBWxiqw0Ss76bWoeaiQXTDhiYNvUcBIzOLQF2NhhxdDsGxL2JQeogxoG7JdC+LShtra1bpjrY0y
JhxTTmta0eUi773FD1/p/7LlzUaN4tcPCZcGXyRnEkqmWRj7gycg0XIgNkFEgNVmrHSLCQIJwhA7
l6ihblGILgMreshFu2rNdhXQX2h160afGDFM/ZxgFdF3Cc+jKfMbxABnkVX7mqkKEPX7cBqIyyHw
ko/aJ3BuuEcYKheJ5x3INcM4bGc4YVEWeuGNM8WvaRI+5MiC//wd6j8r5B2p+OZRQ0vLBH7NzfWL
64GJOJB9lZCu5zlfQrdGmCQQUhOXatmcxONVUrUbmDvfYZvh90rv++H1Ly7hlyVuvoTZBALsg0Rs
fAK/fMgZrzygjylWeTBcAjfZ1Z6zMwvr27tE8dVLZ8cmyRyxWkunPv/5i8uffQmf7583LRxwQS4f
hP3L+8/0Uubg/4pV5NHjQ6+LFk38N3vnsVw30m3pJ8IN2Exgerw/9NTRBEFRIrxHwj19f2Dd7i7x
r1uKnvegKlQlieSBycy991rfmuhfC+CQiNbG54xc0DDHZz8g3QjY+LUK0HGNiXAzZeFT1jZL19Fw
BpobB8M3/PaN0z9IxhqFxXZvFI+6RHcGzoApSRH+YYOwftdm//cHcFkqeJkN03bmG/y3RzQYRdzo
TOjxC7yz0aIbGpHs2ADFJcT9ZRJUOwfBlqwn1KWSKI93F/11Z4Jwat1jY+HSFPRx/QH6JQOiAtHM
e+G4L3hKe60/qGa6KyQvdmz0hJj4WxAlj9HgvFQwS/79Xhj/8VEwArkYgbgZvGxYqH7/KDkqM5Kp
FbPCXJxNqT3nrTppkfMKWPUNA8VOU/qbksFHI+w/uZH+4z2A2WWwslKSYZCiXv/9e5tTUxhGB47f
S5FYm7p1C2ncYvaH3ZOnGB72QbphRN5vW5CfNPLgQf/7x//0fv222vChWfM96di8DpR6Xz0itDVt
VjRWk4iZbtzlHyzSWFOIU0RlI81bk1k3TTH/6npx51WkOUH7JgtOY2jmjWjwfLNF7YrQ1oRmuzDI
QFHaSasGMlFrgqsyB4epVVOLYR01xPtk+QAfW2CIBpAfWE7RzAVAaIyG0J7pfVgbQw8RZ17zRPcI
Oa00ORqoj/vhO4Euuc6c1py/si7eoXeVyxFahoaVfAHo4SGAHzlSYQljIAbD2wwYr5l6OGuns2+t
pDM1nKHBvgZ98gTG9lg28RG5wK0d7V1jWTu9sX+wcoZouzv3zHzqRk7XyXY4KXvtQ9R579Qor/ha
3mMPVyeJuKP/6DbW60ALKQg4dDaq2llpQCSP/1Z1EvYA9mKYni1jjPyu1baCMYCX9UQMNKeyxsVt
J9YNaMHJMtVDZVpvEiCOFpB+y+E5JE158glUq1ywdqi1VioXqxasizc670Hp7XNkASiltbcqwfBR
p0+9wZ20mat0Tr63KDPKnj+R4bStSvKR5SonMGycXb1ZxJHee0ZfgamBkrp2zp3uvA8FZSf/EPxL
sICzY+h5S32SPHhfc2aiRN6/Mq8Fsxtw4YLqRzc9xDW/jzgfHct8NZvlYGnf+lmJ05GVWTBmWzh6
9OFOBN6Z9swRolfpyudYOa9ImfemrY6JhFWXATNmE86QqGEXbB/qhHcjq1o27YD0mMjaFTQRE53J
JvOzZBcZxk3JtSrtQ1kN474q3W0gurs0pHlrZ8EH/uUV2lXM4Jl+K2zjBq7bhbHALBUX5YXyLM5Y
azoTle4UWm9jof9qCvTCfViTsNM9SBcxMTIoQgv5pp+f0Ympri2NwERz64joOEf/LpTm7m03eaKb
8EoezF0hLjzwrz4ElQYRnUgICVd0/Xh4JpBSzntMExIeFLN/MzwSFQ7Sy+ddNxGmoVD6YGX/wIt4
mwRpcgFIVqo3NJp9wUBWmOGHyyyyQE6+ylDBkh/4GJl8rW5KXOY2JOFV2TEZ6SL38WsQYIAo1ZrZ
yH4M8MrUObYtrId4sTq0GQHSrmIoTkEIwjIGv9rb4BaNnZ3xIqKfgOyFxBQT/xscpnIRAkzTrmQ0
rKym3NPKnj889BBNzKM+f3hy9Xc61s4CZQWwLSthdhNGKNvMN1fx0zOeOfQ1/YPRVSGFInlBsqIF
XfpbE+FkHwwEbYUHD7vSAsr7sdWhlPmB90xQWbQc5Y63+D4pxfsAB7eIwBsx0t4yKHuj4DsXobbj
J1ErY+wBJkNcj2zvYIXM52UW43RRmQRXjNwOMrXRIi+iJtQq+80nTm/Rxvqls26OkM+NOfzyBrG1
6NkzpkJ8VC/S2Lp1VQAswB8AtyfmpfC3EKjf2SOIw2rkc01/Icc/z1Tj5MfxfftmGuDDmIc+DwQz
FZi5p06/B+d7q9K5vyPJT7WP4cBzPxHCmdfv7UCre+JiwSDwbJPzkP1ehuj4bEft0ogJMwJTHmjV
PvBzPtq21S2jFQLTaLhARgYUJhhJ6USzgf5wTZSrcRyyZscCAIJf4Wm36Z2z+ur1A41u1MXtScB/
g0C2HjO5EjXDPOUS0eN/GJTybQyXzjexxPhm/N0Csx5UGa9Cqe2VSQ6sGzrwKIi46iNGz76zhhi0
S5nEE/sLw5dZ2HQSuQuk2zkMVBmc3u13wJQTgxXaALTWfqRgnDgRxBBvEfsvypItYd56MG3cCBcg
HjutfrbZg9PeyIze8xWvDNhx6/aYFSbNecWncC6MJ5GpkynzK3Do5yHiIsWt+eqI4TiCSOoGUjtG
XlULgPKiqZk8Oj0yh84AMJcCk68K/5s37zmy8J6J7kZH6CiSLeNNboXasq8xszreDJujOUD+R7eS
U3caJmh7ZRq/RPCq7DK9K7CCuIl3ByDjaiBxN52tI9Xjv+/dxuyA+3uhwNY9HyNx4XpwNxx3bp39
7RTmoXX2Mkh2qz5Mn2qPDC7ct2y+cJpJe2Y0c54CcRfrvOnecI3t6UL/dQ9f/Yl+1EMorbd//4HM
/zxLWbTocNpSY2ILNb6cZ8aEfKXMJydM+eYtU+MiTKydBLPjXKw57oTEL2a0rI5TY9/cOfyAQK2M
YSQ3ngQHgHCwDMf8qhuoGjphMCpiFJ9h4PnTqU/Mx5rfrh0VKAWIiwtIuDDFvpxgheMmdqhsjxEu
CtCqekmNbm1a8aG1+bkjd0PlhQqgj3bZmD0qDUk3makVuMisKV8NNPwEIXNCiy927UHhj6z1p+sw
iLEFhWtpday77YuD7cgO9HNI/oHZTwS2g07sQvDM+roiVrBu2w8RGzyYNaOngOST4dm0iDBssDuo
8CQLxfgT6ETXOLcpZlfzttAwfjkDixG5qXlP4iaa0tAaLsryFgbQvc6F6Y4tA1Wcfx9o7rX2sxV7
xtEHABxSa/slZbNy14UIjrU5fHS6uwnMHHu0EDetjL6XZgbY2KW3i3THHoJHOnPvaZdvIDqvIjfa
d6SzI0sl2mtDi5C832CvxRGMcNIBB4+wkYpnrK52Xlu+lVQ0OIOvNt4t7KLPDfpRjaTSXr1DlL03
sR9XBiSa/lm3rSsTcPYTJJntU9tGG6/Mf+IPuMdN+WDDhFWM05SBdjbQYZo8sybDMXtr6g4pKsSQ
Ql/JzCAMlTi3PUdZPTc3oR+f0GafdWv88HK/A6yGOiFdCp9NmNydBTI86Bxs/jgBIjb64RL3xr1V
AROpuf+0TJAdu8HZYqet8GSoNjnksH1TMqaxn+/d5KcZlCXmWrx33lgBTlY/XAtnX0uGZ9He5bZa
6UwGNE2dhyo+eUN7aXrnlkzTvZlxXGCVAn5I0xfGDk3cbu9UffTXSf//j9j+1FKbuwv/84iNuL/8
15uGwKR5U7+11ea/97/ZGtZ/CfoFYOctk+6aK+km/NVX0wzB/IxV2KW75hqGY1r/p7FmmP+F+1+6
HhRBR4eDwRf878kaLTdv/mqeZThM3Wix/j+11fgef1vMaNqxhDH6o+3Hz0gX78tiRuXm+YSOX2Xr
bfow/mkhKbzWKfqQwvzZDShlPWhAB1d9d0fz4oukOoFK7LeNGZZohqF+dhUJ7ApgP2P24AZ6C7+F
asTKnCJxLsrukCqFnyZRqIHTFsXqUMeEEbjWRmUjNoqOaLFJj6KdXY3WNTQg6XWDvg8Rie8mQuLK
zH7I0N5pyrirFActl3Q14jodXwuX9ASJjK3ybP+3O3n312r+9+GR8/vs6PO6sBm50ANtwRjpa21P
OZODYQqvjaviDVDJcJFmAyP/uvmBs2BrmudqCLpVZZNK5kZERSD4tRAPrmLTaTfoMZBFRS6EV1DI
iD5GMKE6miIbnbIsJ3VySv1nCVjzxNDureiccrb72QfNJZ4GWfKy8rv4FNkRy+5khftsW4+4c0iS
GFfkYqRbhnq7RKKzra1quPPdHyCTlhHZ7YuMO46orIdBAgEXxydqs8IGDq7sflO6TXn1/BCTk9ed
6kYvViGwlaX0fmlDaMJlNIkWk9VrmRPW7CpUtO2f+ib273v9X9fWnEEqsEDsubP7++GDnGHE6kK7
+DPJva8fGjcrLsGsGGl1A/4RUpuwHmbP8kujiJ9oYusVjf6TBASRVmXyOOjhCqKUhtQvZGbmOMkW
BVsJojOzFlRk6bIwGEOaY9vNgddnGqb1ziingTRS3IhxZILMq6N8k0duumli4GKjBbgi7Z2DPQyc
lSez2Xq8n3d+y7F2pLfb2s0LrCr/r7X1f8a4/N6y/eti2AZHHl1YptTtL00kZinjGNnaJe3jNcJj
HxghU0ORfNhtT7jIPN5xegNS1wg9zn4ue38Txxx94gECPBJ50sDNHL1sFKWAtCIywUNUxwTc40o1
0w9ytQqcHQzkYj8a/jRi/YfVw+YoKWeJgA3358vq0U2GZgBVv8RZ5V8NxsrsT6uwh9+dpcOSnLiG
+dO87SF2xkJ0hNII644/tJia5v0Pr+z8zf7vuezzSjrm3Pi2BYsZnbnfHytMEHUDbfZqVjQG3bm3
qXUFXkoizwAV+2qdBxlBpV5KhxMJTjOoZk44fvtUAQiviJ8NZubUWvAvgd11TK0EHkEMBFN/r+Zy
stEEIjztckfxOVRPfgXuFyT0Wqalv2otuqqh8AeECeARdJz0U6WfrTz095AXKGE140c7cNTBqVbu
q2HKN77jEj/k8aohCXc3fTUTzpEdYbsfL0vDsvqdodMFTUC/c/B4ckK6Lpn4QzPRmg/XX66c8MBu
WnTU50nNlxcyGQutI+z10oCt31Tgge14moVW7qy0tqj7IkARA2B7DT0p0wzk6PEl0+pq64QdCUY9
StrYPidJj5x19MftFJfOTqgegh2Kqvg8CVMetKwkTV1aBxnQ0DLTaNh9zsUdigxNau6ysnXOL2LR
64/CKlDz18yDWVSrRUGfavXvj4vxexv/83FBviJ0tlALruJMtvp7CdTkJC/Yhn5JhyHaGp1RL3WD
BJyhXvmGwJYbwv0Yxc6X1aG55p0uFn/4Af7heZ2nbZYQLvBalApffoDBjKzaty6sLPQcVfxhgV/R
bOTfVnafYxtglqAt/Vh/4sodPoUVLNx/ug5fZkb/fR2oaCzbYaigfz4cfysFcTjLlJriEjb51moD
shptgp4DF5tMSC6kqs9mUyXnvhQPOiUuAlb70DbBCGEkkEsfV+4yqnGEKKnP/i+eDeb4PAGveOfI
34q1bEkz31xnPX5lgBvuUpPBapqIAfYU3UbPAvcBmeSt8lviigL7oghTXDEAorpH2/+Hyy7/YcGV
hknX2vI4XyF5+v2y42YyJy3VL1U03PUGfnMzL/LnOtiWjguuwgLtyBFjpem5e18d+knES/oL2E97
sC/Ijir605eMTAAyM7kbpc6yN2B6SQp6fWpMwcZjhdfTn03buFu9bu6N3ARHMmrvSYWNBJP3uG4L
DKWCMeKSVImNM0712p7TaBBZ7czQ/k7QEfGBIUFKdXlX6vDr4T7TX1N2hjTHcY9p0WFiGvGJ5QFh
B0p4L86WAIxpnyDrW7fVMSxAa/iqR68cTg6fh/QAs2TgkmPOQ9UURccevfrK9KxN53v1fSTveyhT
Z5eh2pPnXkUwBofS9y7E9hSbGsXH3s23IzSqTRrRA4OykfxpN/yHDQUCjz0ffi1evq+ztbDt4yDS
1KWxtGane3T5W6P4jo+kOlCSs21MpC9kGK/qNiI8Cma5jJ2Dm4MUhMO9UhXTrEJ0L3GUIvHUE9pH
KGNpaOfbwiRfUbNYxjG/wF1I/zCa+9zsvqyijEJYQOcjtcEh7fcHCxqXZudpe3HIuOfkUZ+6SV93
HZHnvqSvpzvjk2uQshIlK69RjKrm0pzfa5NtWBvg4AseDFzRr7T5dtVQZVtRk/9V+sNVa+P4EkRE
rNe1sZsT12AXZ3Moo3AwRQIOamLp7cw+NZBwNeXKZUDE3wz7P4zv/mGnoOiYB49M/f+zTWMH+PT9
urzA4jF5ANp9wFa5nJrxbbYD/fsC+U8vKtXRLCPUmfl/7VGVqYsoqc4vSTYwAdTgP9AT2Pz79/is
b/5+01AUUvU4LouBaUD3+7IIM77Re880L0mtFPo7LLlGxEuKOO1gJvT4PiVfDKg4A9qrokUrN8t3
k4ZISNhjWspx2h6jdYbOam0XIfrqObyKhmlAvHMQ4HpN8Ljvi/hIkLyvxgJsFiSeVtnEJ4rvPknV
i3KM7rCIFCvgROiigoLz+Hx+q3nQkMVfVcTsykc8wwCXPzA05XNIebQQ0jGJ3/Pc7aSY8VmVzhGS
zI8a36HVOcNDGZrL/Ix7lqLCwQz/h2v3eyOM87vrkqlKScsTwSD3a+04kRVTV+Qze1r91AR2cBQ+
7YjRoKUSNNq2kbq2wtsBdsSC/WpLzuV5Pr1Yaf4yitQ44dpZAD7Td2Vh7sOGd9RxSdHumUlsqlFr
FhhjrJLabyKVcDnm9UazuTdyToyYrMhcBsJ9LaUvlsgF9LXQIm0T8ZYHDjIoVFvbVB+5n62J7aUo
74sGszmZQABktIpcdd65jZGQ79xMabJr9Jg9brYxy/ZWYAQmW8879Uke4IfjeB2i679RRcvjYLo/
uzKs1uNUPcToTP9SNP+PJQGbESvFl4cSkCZCKt1wqU2+nseKpp4madYXGQPmichQe5hHX1NW7urM
Ne56QeBNWECjmfdiy2nofidEGHZNfs8MTmHv5ZPWcRqt9NjGmuz4EsA9pgvKyaDH1VzJUu1daeFp
VPG5hhtZhn3PodxEEQ7GZJGLlEwfvYwusdOdTYuspWlKXhtYifus97JTTG40s5HvYSi881TkBVSq
2lgnqYxJHEKPUUazPXYWRybYpxgn/Mix0C2k1UIJcYZLMh4Q0qNy85ClKxF5p4rAiU3lFm/YDMQu
acUvV5YaRwqCJSaSFQy+VqW86dixSRFp44HZadI75t+rHFgaWdWlhIKiktHgdebjYF4NZgc+PCmb
oFpVr/Rw4N1ziPOpgvxCAGlEtFHxPs4lV+TmlxFX1J1TRA8Ftjne5fxQ9UbIATcLT0Ur392p3KoY
B8kwBfrBOIS5AE6uD99o1ywpKn7ZcVBiw6lmz1e6whQ5HMhriIThnpqQt3gIwiefq3yRUxig1Y2K
JYsSWqW423aWay2LChOWtDNmBfPUQJLgtM/pTVoyy65OVn6UBCLmUIzOJbEwQSCd49i0W7KsFDOy
5iK6n7UlDAIHOZsEpI/+4dj8KSz4+mx6jJwtRNg0n77u0FM52JNbZhctifud27BqgjsdtnrG7Mh0
ECo6vUMMQML53a1DbU+8wZOvN5DX6jldQ7hqhZjU28KuR3utX4oYrIrXVd7JmmvdNtP0JQapqzun
II3Ar+iO/aTqlYeeABFNc/xLmOEqNFoQMpL8rJpr6wpibVUHacqOMVh3uGLNMlxnetrCosZM288P
IkrwR19kOLrVdJeAUNhFXnrzRrrTpRszgbPJv2nbc4gJeVFleblxh5iesWD8MMZipWkdsVK2W3A3
ymj776vpFzXJ52rKPA4rlGUwlUHW8fvxIVJa6FgMz5jPK2IjYrJBOlRkzhi7S10mW1pp1nJ61sf2
7BDO/Yfv/rXfxVqOwI7+JAp/1CRfi+eatA1fc1xyzgFBIy4XBnkM6HWBvLDTK/KHFkUstqPClRgK
ax9n3FJwu7C+o18kSmNMMq2rmoo538k6GJjn//AT/sNug8nAk8ysbJPH78v1kUFSEUXmnfvQM1AI
/HQThQumGN56OCPbItPvg6BYVoO4jcoJV95It8hCA74gZWgxBh6RttiO/IvnM535w89me/+xZHtY
IWxkkpz9PFq5X6oKdJXYq2Rxlo0H8sbxFyQZdE+O1l113WfIg0Vt0UiRHAgqHPdhVt9NtEgWtcHe
UkOaMtsYYwFhBURVkLDckCkOEv0lGd4itzQoNdARxzF5YfNEJvXcE7lE/nrsK/Ksylq8KAPCqtc7
5Kn3tngRHkiHYWwFAgzATzn1OMi7wJ0h+OoYTxDK05gX0K077RTlbIu69RC2lbFRZVv/9Z/27HEg
LQEwQEpgiAP1iACm/skrrwPKD8jl5eNkdM6+1+iRuoPr3Fzms0ZllT+mTh3A0aHuaiPm0Kad8+HS
dqnScjgw0qa4zzwsu3R7McqBfTXHJTAueTDaM4cZ/2h4Y7Z1x+gCR2M3D8GP0AxGdjHUQIB9FhgM
+0OjhfmmEdgyyXNbCu8i4R8Mk3v2Ks2/a/qSUaot+p1qql3O1PshHIkAMpsYNYUdli+5TmpYrcbw
3AlVvpRt/6R18XngeP+txT5ij26y87oo26R2MsKrI7gIc1NG+FL2ELjGr64WOx34yqrx/JVBRt3U
p8EyJKUJxFWjlkmxsms5cyRwsLX2aqzz8WQH5kPiJhFN9YlU+Rp4ijWBvMk1ckeGzIBsi1tZxJAW
wuG7a8S/CLk2V2HlM2vzk/tRHD07mO7YSo9kJ8hFLZideb3c2JpOJAMp262K0ZCbd+ZQrdPIIV1I
o02dR81Dj11FTgzeYqt81CMqDSc2f4YQZOHV0oKRZbHvHfPKLJOQeoUZsIzsD8xB9RXpw07r1Ufs
wGFsZXFlLdOXft3ep279AEaeDvhEQtkEUwF+gtoCivBXtngvLPno9uPPYmqv2sRf7kc6dDbFyRB6
zqJD8bRkC37QiQLUte4wpN33svG/Ayhh/cnmZJr+XfQV6a84b8iWfkqymsaMuuLl8Fa2L08+ho7W
8G+dIw64DZZ9z0HZUMS+tH1wCXu190sAqXGbnkEnv9Ze/INN/TWMxQnY6YH45HVQC/CkeDHpcE2P
Kc14oNo/QHtHzO4h4ve59n3Q7dmAFPkXkY0vEQ8SiEyKVG+CbNxJ7WC7NQHGmn8YLRLNa+WC59Lq
Ry10m1UsZpBWW6h1iPx4kU3etA9CWqV1nYM+yqatqalXDeXBghUQP3bkghlNO5oo88gEOnK5TDRg
HWPo72QzOBdvU3saff6C6xRb8qRL3py4Utml7H72Gpi51uFKdiCXlYEUozCQC0IAtXsL3yKJ5VKl
DWI5GLLW1DwWMdbs0PrIQxdWW5kb6CfRO0jjMHYWYiDSOkHHkkvRJVejNPXTPH1MBxySfQPlsBQY
OuPkUtljeaw8VEHAg1aJG8J5UDJH0LEgunfGGWJG7aZoMQ7Bty4jdlBG4U3Sl12aVXbN6V0MNmlV
0rAK+khq4Xic9XMNe02B2DCuSKKOSfRY+ExKV/UkSVOf/E0yxb/IasFlkRIdhmPlqurhRTRYsyu7
kviCl5IVZAzgaAP066rwJ5ZiexWa6qxiKode/6ERZQZY5JU0UuQ6WYxNFWFNmHeLJvanU++T2l2N
IGJVSuys1b45RN5ReX8zk4dMMMiKIrWQyOYJaIH4Dvflow/tmzd5yUKEmkFpwulXJc/RVKqlLNNp
Jv5S88G0X2goF/rGG3f0LB8DLFk7H9RqpVvQ0IPinXBoCXMIynybDq+s9K8+8XcbveNRCrD9+l5z
QxX3MzY5v2dzZFKmw8uP7mGeTgeteOq4yrodBWsPMB680ldLQTCR2rAyuoKpgtDJcDK+oX4kQy6s
2QXMYpc3wFMDSbB7Fgzm1ahDSZZqswHMQFifhugaWFa/kC0S12jYs3xpD1pT/aChxODEDt+naHYN
wa2FFRWAwQ160jJK0qPjco8FedNYaObJ5/ppW/WZTJpqicWVd5ejLVok6FIE073YSRYfDHGt7S48
R2RcTUAU+HSJ+azPQTETiTFD82aKqtxVfpBtk6Q+FnOmj1+noA3afug3sHAfGYV6VD9mtsqzbKCC
0St2DBZkLyOKd46vQe1HRtEcadMa/b0HfW5eHY64em50jO1lwWggDgjE+Uxf/vwXB/DioObgnIxK
Y2kDWT14ETdZvo3NoNPvZ+BhfSbvOCEhPMkcx/P5l5pyzuj5/OXnV0rghtKeJMpnzvz5/BcRTST9
TAEMiJ7wn/4zB+jzd+zUzQ9N+obUk7CguvzmjPS5aRgTJaTPoUL9HC8EJ2EtxcquxGNI+lAr7kdl
XEAhPCach2gr8/0n4opglCbQmYkwyuYwoxxo4mF0nRc9qQk6Ms2bcog+6nA8dq4WnrDWLYAYvZqk
JIGTAGOS2ZfPK+5lQ3YQg7PtTf5CVThPQ00h6kwbe0y5sRopKUZU4QKaX/IxBEVbs3auJpJKbxEp
bE3unnuO54d+qI6ctKaH0fCmbTBWyynyBqjxGDaZSTGtpNPZDTjidDyeZ04Er6lJlxMvK8cCc0Z7
+g5qTTS+witpvZWMWWXf2RcDBI6lj0+VVPUe+1xSvngk9l1cuK+ucEfg2MPKkeJZUHViK/DyU6XJ
b2nGkTOU5YNqyZFzY/9Dq/P8mdn2dB0s40pAc72hH3tXupOxrEaIfOiwvjkSuvukmy/YDsO7uDlJ
u/LgGAbY1sjoohqBbjXndk1zgpdLUXvmtFssEkUKjJeKjWiaH8Oc/AXZdjX0JObUVnlvEA4WfaaE
zXlhGcFhpKJxspmzxGDL6UuIQ/2xypyLZqh+UwUWkBrrJtpa3+tzKhndNf/YOsadNyeWlUSX1ZMF
aa1zflTRXRzgBaRbmcJeEe9Y/AeeWUW8fNU+6zn4Yvvd6FAM522ygUUB1njOTgvkqz6nqeGblKve
+umglVkFkUniGhS5XQsQISypaDDQOM9d1hyVnwNmi0+jAq/fJYcgkjTDrOChzfuL4p4bkavOtWro
ifJMsvL3F8GZdIprE1JF7S9rRmojT+8x7AmR+/yVbE0yo23awzzjzTZ22aiKyX8lu/nozFl06ZxK
F9tbKR21JJbvLbJwgwrYx+zjCFnzqfoGqW7tzil3iOrJxCL4zpgT8PJI1/YtoXj5SDoeINFHb8yR
ehXNtqD8X0yMrIuIkJ7ct37FoZ4eBe/TwHpzlZX9C5iTDWDFoy1vifEUGvQKw2FR2nr/XGJjRTUY
FR9tZZfIKJNDU9Ss4GP1qOdAOQzYqN/6KXqIiiE9QJP01s4ExyY3rPDc6/UymJLoFOTwSBNZmSvX
Sd1jMoeuue1rT7/jEFrZGZk0NIxwA6v4R629qS6JL3rYX/hv/+RCn5CDfosj1Z+zUjKYN8tDMoUP
OESJAaUBdbHp/guPjOlehiAtiqrbqxpRJFqmq9VmOnlJzdhspxaSXqMd4EINu0KRnQsryNnLms9L
JKn30MoIvSpztj72A9rJZXoyBqZAlsSeWbkb4njrC3exWBR7tm1kt35HkKhoXlQ4E1BwgyMybnY0
DAdyoyx0crG8QN5FX1xZRFOY5jLTOVZjl2a5mgx3Mej6pSn5/4ToBeTa+hEKVboWutBglw6kRjm8
Z9BXFXREdfUNWax50ZJ94/Y/UPgc2cGgbVqcFTlNtOvCIN+IkKZLCvISWiCoLWwD9iJWWjeni6+E
jMRzZ47kl0F5wKqZnLSS/h2t5FOiIy2XbfSYo2jep0G17CAz+nGBPgQWCH40mPK1bX+LuqE6xHr2
vQIze5Bo1rVxXDdBIx5CTR0j4d4BZ/evkQ1KXobMU2eN/FhxLGOZtKrSO+Wso60jKJkbZPnkR5lL
KFR2VamDO0OgqhrIYis9sSFsDD+YSb/YUriyi6Ss70Q7d9eYxE7Cqb5lM7bM1wgYsOHPoLZkrdFR
p9eWMW7T/AHOafSc9P3OY+K1jLHlEecO9UUmgoOqViVb4gHEqiINjA3ADY8Oov3PbeCeUDn9zgvg
ubW1+0bLYeHPtyfyLQXPJoMhL3DiU1nurKx5xUBEYJiHqMafWO9JxAluIdF9mrrXK79+m/S7mNDQ
AxaTCHJx8pHENAQ8Xj+yEfDv6mH10+DTb3XLZMFWDTVfJ9+jmbrcj8OxISTi6Djjc8et5PUFi+Qa
wdXBk0D9UexsozBfg/YMBDE6dpLCq6RqgjF05CSDVjG0CbIxxv2UsO7VIeepiLYgy7pztrVarkOR
72Cwkr9pVNvPSJvCLL6NAuGRLOBsBqK4ZhIDs27m3qkYdPKPG/17RDLraNenXqeKxBMJvcY70KXX
t6kTAkjWioE40qY8pBVtUBLIk21JaUyJ5xe4NqqNIK1tS5LoY0KJuy5pExSpChBEm2rdNrUPeJJe
yRj0+bFtkIk6dv+Uzs1ha3C6ZWWyXZPumC3j3OPSS2Oi9RDcXCvQjwO61lQvvlkw+neBkE+mWVUb
nlJiRWgGXEw0LsuZF3ilw32Ky/zSOFP06ja2sbD48BhQra09LwqMCyJbDx/h/K2wGrV7H6krFUaY
k7cYLJuPhKPf41DnR1eM3ZHzMVYB24/vYy/ZK7uEBNa6TFCxnBzmpShriQgMcVBsI9u4I9lqOpWx
Rp5sfLWyvF8lWWgfkqFf0sFoFknW1ODa/OTEQkjbPEtywjEV6SBeHgGNHk0efJ0Huw0ETD2M4iLu
22XSTtpOatN4TBTNkDwNbzSn05PSFb6huEfqm3DO6rTk5M7MxVnlm6AD3jotgThZ0vgXRUtXklug
h95935LazZI1Tma4t/uT4VTEaxaWcxzIlW0g7By5lgRJRjObcdJXducBEYwrmpXxr2yIMTDAEV8I
1DFP5piv27qJAGGI/GjV9Tc5wiG28Ikfi6rZ1FFy3zhptNPTsd/UVRivRBbvWlGoa4Kmn4xnxESA
lvgVWMVlloPybkKJ/HWInAXtyn479gNOp+kSYONfmx2sBRqW5Ixo+k53nXqPtffejvpi5Q5OtC1n
ahnU7zPjhAeiKF672DoiXaMFpvFbrZjDl+C9GUQpRM146hmErgcOGZspdO5KWb5RMIDK0VN9O0Hg
W2buDxgVYhvsVZlElxo5UOMEdG3DwDn6zo9OEfcapGa+BJKflCEn7RImuBeL7588SdXGr7qqrWNe
RCsW4/Dk5C9xMXonejSXoKEMRn4k10EYaLsgCeOlpUHlmy9+gko3ltraq6nsoJmcGcT+L/bOa0dy
JF3ST8QD0ulUt6G1SFWVdUN0KTq1cOqn34/VB9ieWewZ7P3eFAbd05WREUEXv5l9xqWP+Z7HCG7D
OJnNwE3AHUX6KDP7K4x05pYOGIM5GGKsXiAByIXUQQ3aT86bOgutE0Y26lzzaN8FIv8WQWm2ee1G
bl3zpARXrqKLLAB1B5Z3EP1XzvXBxcS+sSJ7SRtrV1E6sCA/XPEbLG61iqz05DgNVSUlILSBzo5W
gYUaZXCsMqp8nGICvFueog6kQO8GP6OOM03Ebr3PsoXqNi/lXWYG6ij9Shd0h0malHCTRe+eQh3l
SJdeYbP/tLLpA8sjmI8OBKwj3mQ7ZwduSSO3WQCcym12ifB8qnfmm1lFP6yi7jaZYq/AUa0fFjan
zkJWHqq7DkmsifzBjeJAs7p4YxS1SiKnPIUT3bRVFgarGBPW0eRUYFLMeE2Mikyanybsf/zzWEUZ
CHrr4tVW954271bFsc6oz7oo5IGGJWqQKS8F8tR79whG9Wqu04yxTklLvAPO3ZhhqYI8ctYlx9dT
MIDdDy3mifT/Bv3ZZCd/JkeDqdNac5I7GwWfJDjdYMOUgI02Hs6T2bwyO2wxtDKQHmy33VptTQqk
MfVaAKC8xV3z4bldCADZoIlVO8+Jyt43EngXcclwSV5rFqXD3ILl0EX/MHo9HC3arlaIp+MakcQn
4D5dKgEjr7TH7zO3qw3pumLl0qE6dAnAXxk/dG60W03DOsO1pF6H5mCd7VO70Eoh7lc7l0acrmO2
R60zv68fbfUk3yDb0HFe5+mq6ccPMSuk7Z4fZko8phkLe2H/FaBQUZVtvA8k81emnYevEfHPvJnT
e1yzP6rGy3H1pGpvtPLFHXlEksFcSHkDmIsUkbXJkREyWj5ScNWEdjUJSY/7Udia9zguf4BS9C+l
Jd55unGhnFLRmN+72vfpSWB1hpfB5S2Z6Ofh5ga6St0n9nwen3OW0nutdVEvLYI79pFqG/fTuK1D
RUGRdipGKMPPGfIaX9Myvpkcv9ZjZbX03uLog8AKyr9yinXNppVWnn1u2Wihy5lLay2ALd1F64Xj
cUB+hUAZ6ZqIiOdgEo4hbKvTHz5PAE3Znlkzp1T5R02yoTGkvxMGA7Go8QeYaDPdJBOEWC6iG1mm
2ZaJE2ZcZ0gQOl18lYl79jmIPzvHvtYJeFk067c5wywzqng3NipfM1vjSAcvme3BoseJNk9J8c3G
92us02J6BKgDeyAgI9pWgC8vLi4FFWMrKjwjIO8cbSVdL3cr71/kFHyNh5T1T70mxQhpMYpRmxdJ
jfSUfcoLfo5w+i+qS3e9LutzIeQZEkh9qOxIrQsP/A+hRbSIpaAe/8MKQ4BYG0D1VsDzdrE17uMG
MXAyZ4MTTp0CymEo7Gpn4CtJT20be+8ptVynTMT4aYb5aZLA3WfScjZBkDkU2W5gTBYvRJrCUoVn
bb7r3nVuWG5X6ArdCc9xsm6QDP0WnYJoopF311hgX+h4TNatQYK+cTgDRaJ+ioBu36ZsPsYBxdfM
8cNHcSi29BBw8k2NjkYYwDo6JxNCRb28dJV4mWZKauAd+S/2qC4pWa7BsOytbUFuilIKW1puUo+8
L77gHXI3nemKlxJqdDMEalPmXrwCejjtUdiCsHbOrQeJsUfbJ9x3sgzfwWBr70K/Ki+QuDccby8q
x2+ZpU+Is2Jjj4B3etCjBuESmo8/jEV1lS0ViRr28mQuA166Hv08+B2MGtuwUYQHVCQaT4Z3/EbJ
36rY/4+NvP3PJBaxWCz/77GRtw6dJSYf9+sP1mWpm/zzX/wdGLGs/6JwUbh44LiO46tBaPw7L+KB
U8Etj+QuHbpWHRtD639zWGz+Hbk5JvGLAZpcH//Rf8dFbPO/hDQlpAAhHQbH0vt/iYsssLd/OFPQ
XsG4gTqwLFqloWCYi6n2H2bRxjF8FSONQ0bDLjpIfzpjcf2qYm5s0QRovXDuLt3HLOgNJoq0+7vf
UBniw4lTmzDzfzSw/ptwvrwmfmGBb1nAxcD7Lf71NQkdz6bqbOClRftuGTZBfaGSrWOOsF9qs977
VTeuIn8cnzOj3n3nGv/Jxf+v6jkvAf9TQJCHm65kGuj/29syq7QMTR5YwG64+2ypVxA85DlVnB96
DtKEfbW31dL7+Y9vzuNv28U/YyrWnzf8f9sxlp9MAHGxX2HkJSlkLar5Pz4QdOeiKv0AJTe132iE
ZgTHYGzXWdicTC+miaetf2dhn1/xr0BntkGit/WSneQ4dNJuVL4bUMMoEPfyLUPiq2gUSbJhjQvo
HtEwAy83RBHVyClpdtOhIs+q7Mc80Rg9U0TyoXRNYCJLvnmewCotf6b4RUnwLh3oBlK7VDRXeSQQ
Dq6f63saGVB8TfOBLYhkDJL+3ippXgyGtj64vd1w4G/ynddbzsfk2+G6hkd9tD6aIUPDgYJ1Mgo+
zsKDoasq81tIVWhHDPsxBV3Cf9ufYb6Nj5h4X27NB8rNDfomvlk0+QRdRaFBmOBaj84SY+9L4tv+
YVqOpKh5OLJOcSBfzMRgG1ystP69x4e2ooF23rWqy3bYEhjw6fmH7iz9SnlJubZcItuejK5a9dFV
GFG/Sszg0Rb03amW8hIKRg4SUNg5ggdIip6tR86JehISxA8NCh2a9VS9DRiUTrMl4bIFeXT/n78n
wb/mfT0uzR4uc34bKSVLyL9HbjIZqXJyiGJEsXuvOrO8Ybi/MJkpNyCpR4V1u+2tL5bRfLEh4D3j
PKNXBPBZGUcUsCuUS6sMEbIRa/EzL82BufEN2hvzB82Q1rVBjXMcRaGsFCUbdp6sK/Zftnc72Rjc
vC+YqDOQoFRoZFFHMWpH7WuiXSrGulUJXQ8Uje/vZLK1M9d+jkuLTkIZgNm/+XCVDtBZUTrDgNr4
krswHpq9Hdm/R04gZ5hyi3Mg/e4Tlrh4BSUvTYq1vNWuYVDAEdPk5Ow4HPFIRslLPz2pCUwOZUiJ
kAE03ytyyp56fYXCPYdG/Qn+N8CxXWaMAyP9tK3ymAFDRxIqh6dZpp+lVT3jejlX1hWjlj7cSzM5
mVHO5Tqz/S01kWAIEic8V4X5XBzxu7Ro7ZcWtvc6k5X/GacdJVLIYhIQ8cbH77xzz/VEQ6SHhSwQ
r9Qp6P9g3hJ/hwr+uV6IhVtkOogYxD3E/8GN4bo5jR3zfOXRYTUZ4KoiExFy8FkXgzzk65xecsue
XvAJ3aEjEr7dt2E30+g+kDVurOBUUU+7su32G88SkyQTTlTLs+Er+gUxAYx7Ck/uwMPP2ewTpU1S
ZuqEq7q+m48DvG/yZcNTBhoYh2JGYJvGOZ7T55hQJyus9ifuBBpUM+OTcOIu7fDF4EQ3TxJb17qD
ZLAZ+tIgDxe/0wZq0ZRDvSUJf7h2+kBfyqEKW77JeMs3E27xU5a9TyAiX31ntlcdElMswrstNFhv
HCrXOByPc5XbG3hHw5l09hc76s7ebAKmRF99QuIeLentq9BLMTU06yYQ0yscQaCAhjX/5cIzV76x
dtIIEZvRws516Nru+RvrsntzitzFGPzR2/Ezt0PBaAcNGdzoJpsyrH19MK2trB/v2NxeS7Pxtyke
DKZBSX9syUhsrDIfXoxmpBpD2NvMlTtVDHBQCh4HCEjtycocLAFDFK1NFLWVl/MqaY5QXCVyoBtD
Az4lkADlpcn4xTSZMplmfxej+5vFYt5hNv2r6NpyZ1XJoaP+p7FwtboGpU1YS9LR2Oei2jBm87mT
r42MoCg3ZGqPRv3pJ+U1slrjOBItWvdO2x4rBoqMS9zcce6BU5sPScP3dRGmnLSg1ie1DtBS1NoJ
dfyUutta3rDPx+dQUZ6DKQh/h3hQUzXecEdiyyVSGSXNAimRNHblc3qrhvldF3p+a/GDUEBcfxdh
D7pU1rg1y5IPyKEPMcW5MkXRHpo2sYYeBpYXDYfUp1OvoEunqvpVDU+djyIrjhM+QeW7Z6di6wQj
9Bj6pF7pMFk7TnKIRVdc2Q9udmgWeHmiLa4pVv4YxZQcJpmyYdxXVM6tS4fCqXqiiAnH7Er3QQuh
3UKSRlekAUydlDTPeZxx/9fz90r15bseG0pDiSlsKF+9Qz6rVyZWNQlspBuX8aTV6A0mlC0z8uJQ
uGnxpaodyFchmKfCx/ZZwDiqDDlsYniiqyY4NTJL79gjrfvsQFBJniTUiTYxloI5PVLm2M/0hsxD
4ZCLk+ajacPPDGcf5apMJEnoEDgDxmPHzcdEwP8wy19WWco73WfkvBgi1D1XuNBJk81UMNz1zWJV
Wf1HL8kCdG2VL82exIcMXKLcZlex/ZabgoTrhNm6nJbidMLARpzyrmVAzu2KeBMuz1J+Er/Bx5qY
I/4T1nX67FBssp3Af3JUrTjmzLuCzIt2UcVMUtA01vCUrIPWNlbU8m7EIGKiw7/6oGpP/uQ/OIKN
K03H81Ymxk0kzGTDlkEhI9ASegykculml0oXvw24L2czi7Ntr4r5pBvTfJWaIdYc/bATIR84yS6x
5QxrZzK+uJELVK94Bksf0Dh3zjMN5r8obfb3fdBTSdF57qUZrC9LewduePybeDoPXUHJ8ZgHN0OE
BoCpJHkkNmWYTfMKnBYpPoiybcdFl8ISNG+rdV8rb64vs0Ocw6tvg82vUwa6vSFSW5bE2SX5/ZWB
sMenU9UZZWuiGm5OqTfMg4JtljkfxRTgfuXTecFJU98NOfI8G0vESfNmU3PcxiPTNZXnjznyeqYc
U4saooxba/9sXdHelNNTo+jGRzd0341++KJ7uemdeDoV3dBvwUe3e6Nqf6dSejcrv5cTaU8b91PP
r7YfE04SlKjkXbTNdD+e7a7x1qZtWPuqTUaoroE+GWCZ1qHF5bXNrPpcCyfHhPdrLtP4fdA/iqg0
r5Xm69TWRfF1DJxPmm/QK1My1wnoh8zN3rtw9nfZUhuVlv225bvP2YYAggxZuEt2qJXdLygjl9ar
skRnUDn3777QZ0wT1sFOO+xQ5gaSxDfGciEzKAWyKre+dkXIxEMxa3GrKrw4oI2bwqaY2UY6K7zK
OxRy2csT8VGwksNnzVcOU5Brf0xIaV1FpVfal5S3EEJduUHVPDszwZoOo54sXMHgNOShA9ZkUAFy
HP1GHEVCAk4AkH0QUOvhQ9j+BpAt7JxsdndB346AhNSuX0AUjXIZ8NThuE4FY03b7PkbU6MGuuN/
ZrGZbU0zBYdWsf0Zwdc5ynexV1o3ozuhrzHywxu26niRszEacIMytWvsYicKvc4qBGzHxFqNHY1N
D2zaI1Z+d5/sm/SiacdrajZGYhYflWW/OyxJd7+UHkP7mUE25GSZZN9CFkSmzC4nPGOGJdDU197S
Po8ADggoueY1kMHrJCrvKkrzN9XqxnvcSHHxW3I0ynph6MLwZPlD9ebPsQRp5QCqJG2sqn1V929d
YOD89YKrwXV449XqV9RKvGpYeV4HS3+fm2HeOTSn7snnWrso1ca66cUx8zUlgWDjjm2+CyMSsF6d
AXQZifRyWt+HKcQ329/j/Spv+eyUt5JhazjPAUNAGcK8stzvE2mfTlfhr2hwP+ZU/y6HwDrMvjed
//wxzXpnDL0+VYquXberr9aE+1MOeMu19o/UOlGaOLh33Vvd1o3le1aP6tVKKNXtmfjnS9A9nFDz
2PxLRmHwTStmd+kc6XtTN/ruiDGDBCn2yY3cbLNrljaHuiXUwAHe7wZ/15MQJ1M0IskUgdhI0biX
iuUksU3zwpfgu+LTmScPsosRXup6KbYHn9MLhkr0ilIP0fcHrhqg0YgRnlNNRzGH7mAhlPWnSgZk
EbMd7Q/OYZoRKGvvPEOqWo/SnI9t5P8cdJw988LQJ5u5NttvMR78zNMHr8k+Asmh5y9QDvpAH091
mQd3Exo6+0hqfSURorBlcoBsjCC/dX175CbLKWCpgPNTOoAx33FqJA1/gO78zAp7uJq409nNIxoz
eGmzJEgEsrHnV0UH9OJu79lVfSu4OW26tiEL5MJoJ1KIgSgZ+q9a6XZd8jCfczfBVt170Va4broU
ePbvglwuvg1aAb1U0LNn11+SLp6+dhjsd2k8RPtEyZ4fkQ97l/4Nbk+/8DwoDqnKerfg6FA4SUFE
VM93v4G3ZUsz/cmCDVneHP8qC1xxRRwmPKEg6wZJ4VVdjXdp+cW7VG7+0tDJGAapWPfA1Om2mcpr
pqry2lGh4SkaJIUnO6KSze+0b6eztKqHnZHKIs1ALqdt8Ve6zY+46NPDoCLoXIo3nDq7jdmGAQGH
ruR37P5C6l4FWWS8TmlQPCU9SFMTYSOVSNSunNDUpuJLorDDtZa+oi8fxxJirukSAZpmae/9tv7K
gLY95cF60OdsxPsgMgfFFxdIEhbWO25/7Jitiderm8/YUvVGWjQkom4mT9XpjYXdHdUl2Rs+AlgS
WPEzZcCOLuw83fmq6e41mH4fEFU19wnfRdKQ35lh0+ueqXAXDmn0XuTNjyjKoYJP4y7zDtNoFa88
5OOmI8i2gUJpXxZ0xzi4/oG8Tn6mwes8fnXpibzKOEheJb7PVGYvjuGJBTTkrppQeydM5KzBdnxw
jMnec8lkmaXHfIe+Nh/MmgzbHCHFpWEnMWLNlHQj/FueqzeUj1VXbusPuy/Cs090esZFguHR4lA3
vYp2tC+EF6xtuFDLzQzuSJJAi6I1KOVXgH3VuxBACAtRJjh/cfOwZup+yDkb7RMjFDuC1iZrnMr3
KDnfQ1WmJxOQgD1MDiVrokG4cXmAopbyxo4LKK9Fr2P6XhC2sldddDtHQapnvDXDi2XST8CHSzAm
9w3GSGNTkUECkORtZdAVnwlPERvREG2SQcu1IVJxr7C4knvI72pgG58xl7VKLYnECLt8lmLPGqNj
IaIfg5mqIwadhr9ZYZKa3JfKo7ZOcwJMJjff+WkaHaq4t5FRkpcUA8EJ4vy0i6nIMf22eqP+xjDr
m/A9dc2z9COnbGs7j7O8VLbH19uOdqbhwplzjEMNDPFV2faVnq8vfm9AdaL96BzWWbLVuUwPuJL9
bW/FN8cbMBCn9bsBJvPcC4/Kt1EkjxEtpSnBdxrth6NCualZabb2n+xoUH2WIGz2egAaMPZtvIZ3
AlBCTenDz7gvOvgAdNm6W79240dtjmCubE0yLcmvqV35WJjyDlGPTko/SfKLy6BpRVacNwDm8Kl3
Jr3DAs8DZXXVNuk8B0lmfs2VPqkwgCLTTgdE9OgOCDC65AWN4dQB3YhR/LDMujjUnjdvcjlTQjva
3n1CedtOVH0uaMgfQhdARIy0WCUahBd5qWPcJ/6TIojLQDLt0gT2O6e+ekPH2mk5jJ8rLjuMKq2L
zgkK1n6GaSFtMI2xOeUKO1iDxf80Nwr0g8geTS+nZymMrZO6PzNPJc+8BnJRaXjS6P60JMwEpQFq
r23WVsIhDG3bln9e52G4AOKoERwcZ180Le1xWfs9Ybez7JWfd/2biMt0m8TxeBmpzqAWJ37iFvHW
UfKrniu97ch77di2knOA7Ybo7xFRvt+LuJq2OTcKOPqp/bCSSh0j3/6M53I4FX7OU80NcNXUVoWw
T+kQHVCIjCXHQgxmvDGFupmTal8HOf/EQRhfmGKR0pTkKwOv/BoaeUgFpbMT0s73reyjc1cQ9q9A
XHRlbF2MrjZOkd19ZkU0khwm2BfP18qpE6IL1jd80y8S6+LNVf4nDVjNpexZNjtyyRtLJnxZp8y8
urr7NWOe2btlfZiS2V3bA7VIfTrNl5YShk4VFXEdXkqux6dV9zsj4hjXDB0YzHQ2T4ScoMOGuj+V
sVl8GbjX2AUdTXythrOdlsW5AcTGLMd0/mLoCRtFHIHwVG/Ewbx9a6Qx8VxZfe0AnXtf2bvMH8JQ
1trJe+8mC985E6F3AQvVhyyR4a1NyQ/1Ay2fnIY/SwKfH5qyphVJJzLLS09DWRjhzn5UKvAP8CTn
N5chFAlBQ90KT+1n3bA0asjlqif4kmSOe5Ft717K5LdbuRiZhLphjKFpRdJlxGdd/xlg7QbLMdFa
K3Nr6jZDEg6WSvV2U4l2M9Gdi8mMVjjXmMjpRCFt8XC/r6VGixQ00+UULJ2RO9GRKyqPKNMKzgbl
b+eaG/pOOelV5MK9uRCNNuCb2ezjfs/dCr4mnDfMbbm4qbL9DE27u88osYPsmqtmMr8iSpp/tRvU
aY0SugolRBIUwvmhsS6v/QJgqnAnA0ts0aO2pvXWgVR0nGPmSrnjMXET3sUd+vgY6CW2kkXlnVLG
8t4rsaJ/lI6puTP2feteHb8yrsmYHCn8nC41I9hSufMjNig3oYom2+Mfm0+VszN1Ae51ANoqDPnh
uz1fnjEsH/P4LWoYqBIvO3ue+z5xwb4ijXpXU6XnwKzNg58O8tzm3rGn5/XRYNW6wMrCEzAP9WtP
HRfKcsY0w42/uAVjpamkf0WrLFtnUBK2fdo8yM5RpFM509sfEDReD50RivLZlaSZwyjENK6k9HHu
VGvDDpkgE9dWjJkgHzFP5dhFHWJavzamGDa2D0lSeXgo0mzwvnQxP55IebrKGsu8MI/3AZNm0S6N
bHpuAutd43JZmZhAz1nlG6u0Se2dUgH3dAubQimWl9qNYtc4Vb5Nx/wbGQj3pVRfc9cOL5WRfYBk
Z29wmf6WwSVKwq3p0dEDZvEL5Srv9lw662RIp23CtxnXuw2DOiXV/occYIYv9FVW25ZquZdOM4Q2
wjI6uEJvmrqKvgxB8wz40ceAh/s80exhTlDoCx1/mO3wu6+m26ScbONdK8OOH83yx4iPAi6qtQ8M
rPxWfpxz3GTxEuWmcbQ7j/BOZc0zmo/GsK5F9dXuaAFqEsc5eBB1Heday8S9VvOvukAjMMr55PCY
U1w7TcR1NOTQOjj3CdI/FoWZNrMSC8imLwm1NFgdsFsE4gAWE9iqHa+8LLePs86tUy70l7qHrZmO
vOaeFPEHtq59VeiIq3uSQiWex5fScR/lhBOOo+g3lK7q3MnmRWS4xj3G1iUXhXvjje900LYPMRMV
8pjV08BTvjqz80OOZNf7JXLuQV9lJYC6mXUXtuDp1DXmy+Lcw66e/v5jUsaKdzfT2XpzM1Wv6ThO
n0utyuwle9uQ/arDWXBW5BIE1jILhPK9JSd8sWapbzlz5CUTRU+L76pDAhKB1AQmodiu61dbcC6v
gvhliLJTaic4+3pH3eSEadUXsHKUt6eW1HwMkt5jWNgMhYSxkQbcWSc2Yw429BB3y+Su8Jh0L/a8
c1uRLLIGoJJJKJurGeCYC7IuPvud6T11VyyF9pQO9o4tL2UlXtMCg7JXt9ne5BRqh1DSLAzeb8WE
L8TywBDltENRPot1PuI+GFneuSlSuQN8Q8C+SzhBt9K8xNrXW64DuEIdYAWDmb0v/qZjnKuPbCE/
+5IGCcWVblXZ88Tlpdtz9b0WDli8wQ95ukymgsVQ7NLW2feW4eCiTm+O6xKwS/VGsMxfy9mjddBw
jgF1patJLNUVdYMypCJ6TUHgB2YXHqXu4WY2HUc+7z1SCCxW3IxrMw0/B248ZP1ww6bxqs11cQln
iYES0LrdVC9eKIA/W9E33zeouchYkONwOKo6v/WGeYnIfzX2vSwAmIL8ABNlnoYswGsmDII+VbSf
Z5PWDzmqdcQY4RzH6le/Xf4UEfnt0ee9wPg9kc/qqvIHTcmXQO+jCFitl1aXzA/uDpB2GZg/slRZ
V0JcySq1GRA5gzSoAi1PRaheKjf5pDos3nXRC/AezuMchjZV0RLGKbiSYBYGgx5mA+cdhC4V+yfY
gOvey6K9b4M+AJBzbpyz6JcMjuXla5cGlTXuUlR052Ne5JRMpNTNU+FNpJ/7R+Tr/DgU5ck1B0lh
u40tUOkDQZxV6g05plqGjEbS3buwGs6qfAzlQNNXNR6AJ5Ldn97nBk9ub5GRaadoA0wKA5biDTbE
3UN82I98vdbISZ3g3Q3LluHm0rWcO9YxwJ23qakrPwAtt7EsyTsjDRPWss65ROsniwAdkLjRKR9y
urkDuO7z/0uG6aKD1oMOQSdBMJyymI+96iGFWDL8YtTiwnL+07DKcZ3XVHlLA0tvlpCFgAVrcHRn
HbnlkK/PtENCJqPsapwKbHf1RA/spWn+6oKBvmUCHVtJ8g/XFs8f2wnvDlu+lXa7mHvszu91dVBC
fxRWXB4BT2AuLq9mUjobvpXDmSaVylD7lIV25Zhms+lEa8P+yJilLzKsZrTuVEG0Qqpdicaat1nb
osV51u8aGUJVwrq20Ze8T18V35td1bRiNczdrTJNZBzNwB7MDkcHsixAKfmsp/AOiA4+X1y+wAy+
D/288eEPjG5evUVAk1rntVPzC5RtVsu++MF4i4Lb2v1sK5ibpZPsg4n5ctIyUJtXpVOjCvrig14F
hrm5997bbI95gV6ErMDfPbU2JSSU0YzT8G3qqhhyUeDtjRx2gNfLi2p+uW3SnJKaR9AISrI+PXUH
DhfYS2B+y3Vln9PcvGO420C2zO+1Gj6dooGoJcydNceftHjKU6ijW9kZ8jDS504zs3mwfXaPzvaj
XZ+oNZZHqlsgSM6CfLpPpGY3juY6i+OdamL/HNVRTuta1mx5z8NHUPpsRH3PR1AiBthCrjJLIAIw
it+00WsSkG/Nqv6Kp77dQPssNxbRgOVWEG7HSjAD68wjUKHoXFPs4HAsORCk/Up5MgM3i6oLTIp7
s8GpzVTcXwcMbaumObdF3u2RfFaOysatM5oc7HI3YMky5mPcyd8JgIODXWK8Xbx95szuYE3WHtKO
CSnq7JjdzPy2/jTy0j5NaQghZXC8DeCa7DRX0SOgWDivttLJX2izbm643sUzLeq1Y1cHesfbe98G
F0OSFoPWFfLQJAy8SM7YxKkwAqhrVxO/H9Lw0gtCvIzVtlwHkK6zjS4521OpKHkk05I+RKvfuZYu
WTzfJkImz+XYb5WedTb89L0DEeJkuIPYztxVa4t0a9bNw6ym7ugPg4eJYH5qYrgXghnwDsjkunq6
BZUIr5P24tc43Md0x+40Zb0xvC+3wec5RggQEVYEeM/WyEM5BnZ1hJX1o4owTbsYdN05il7qmpQn
lU1e4b+2af41l+0rm7tJJCtC7jRJIUwZdtR8+ATSRCw443wVSYN4IZ861sOCxmldDT66fjkj5sbA
iWS6mlkdcTByp0228Rj/5umzt6nh3BqeCx7YKUCfzR/JRKdty44DkVV6G8szudDr+MVNDKYCg3sr
m4ZzO1N3ID9NQmGDYq7bRWBBS5hTMVz87YiTnAOL+iod8shEdMZ9YqXc8+v6MVlIEZVqt+aQbYui
Tk8l0YfNmNGoU8aNxxG5yDeRWuIhBnv/AGiVmtBLi+EYzYF7HKHDp6863mUiuWYTNGvuIA23/+Ik
lMcBCCZdaQX9lgV92Km6/ZHm7rAxvHXy4YEufZRG/XPIkBCSftj5Qb+cDnoWOOzxQXj0aJs+DIRx
qpB3TWpYdX6Zk10jZqe+hKH8GCJ7PhH//Jw9H1+El9MnUCd/IYcz2XPXZm96a0xBILRzkpMhN5yU
agY+d1jlBukcHTlrMebjhTsZC3pICgWQK2AQkYjt2Ps1ZqjxZijs7WaQUrFd4IsY2PNwqM71Fe0V
HfK7H5EOK9t+DbnGuRdpLrloiqOXZl+gQ9oPt2utUzXE3+2MYWdPGMVl2SOEOX+PUnPr2EG3DVrx
4VttyzezRJsxs+9EyttzGqbQMsJFnRUGMR/+MHFLrEsXQ03rIcEa6Dkld+J1PI71zqoJhyUqJi5n
0oeicLVt4rF6jUTFyCMX89MFiS/mXWf39LoIiUEAGu9R+cFxItLGAxIwnk2p1ladecN19qzT0Ds7
AMVOY9r+ZI/OtnW/wFpN913YmbXpcAaujGXNSX0kz6SnU01QUTFOlG71Oon2g1PsymSmRNhLfkYZ
6ABfMORJs/kB83DTN5hj6IB4+1NfZRCR7urX3CDxSr2hc+mm6kdecs6BK5qQQuQAOH4khkMjsnP1
rRiUnj+N7IHQQnWJwNJkcodF4dUrycWQW3sTSIe5EBRcWGa7C1hnCIRF5HoofVn7hID6FCBZN8vw
LSohrsT5X7WX10+vMsc77Q1LKUVYfxQq3goNr6CbnOLRBZrkeVq6awzAD7cpzffG6762Ks1+0uR4
z0i/H/MWX3NQhswmcSKc/vyvP38MSSHp3lYIj9WQi//F3pnkRpKs3XUrPzT3gvcNIGkQER59MNgk
m8yJg2QyzXvzxty8GWkb2od2oJ1oJTqRVdJ77wcengRoqAlRZCWTSdLD7GvuPTcOJqQUSN7UyQc4
urdmv7iUbZ/uWhUZd7Mvg9hhEkA/GTESZ0DCPgLci/TTQ4Mz7qgzZCdJV6eHoVLLM3+C3k/OoDl4
b8zS51m5B8E49DSGlfnMl3sN6s6+E9IVW1h3uJerkczb0MWIUksQFVpZ1Z69wbxLIqGBwqQXc/Kn
D5n47qov5vY+iAykPBM2CwAk8HVS/SFvbzIUMRt3mewTiRz63m5HYHW2D+uuMlgDEV8hwJ48T43A
Ia4ta+frIn1KcNU1BOIcR92RrkKbWh9TGHMFa90q1gGt1YLScmO0Jery2rBBIecB3DA7sS+2J51L
MOgjoMXiODnZmXCs8b7uy+DQRIBU0AAmrzgvvbWaoBClBGm/Gix8USf4Ry1Ys7BH864tQUWyLMVb
3izIQ3v0hsqZxRvHC2v2wWJipCLMkTIH5OH9CIcgfQMh4J6Qf8MnuL2bBY4Fm4mcQd/s/MciA26c
0IJ1Xf7k+Ll7b/jTq6OM/M2NMNkwUTHi0Z/yN+P2NTKDy5/+aY+fyXgOGFyZOq/ektxKjjIU7hr0
Yvnmhznhn0RYHatl45ApykdwbQbV+DwFtbpTXUDPg5aIf40KY+ygyaaRA5bSfJ42agwfItPu3ooi
wR1qpY81ydwPlspfaNUxz9cU9RPPxMkbR/BOhZeh0ZA6eKvnAmukzY0h6Gn8tLvTU2DHcuI4YxHu
3QOTamKbjILNYszefWrIbevN9gmPmMcCReLzUIBdUtHMu2Ka7iKvvMc80+9Qi12svmf7kPm3n6+L
oN2VN9sriUJmYwDwMbv76PamKlxNMb9UXFrs1zTjhmxsJzYK1nTlwWTtvoQ3GY29q80+3YY4XteG
iK6TNZlAkqFOR6Zxnsm040A1r9ruJn/Fw2AcEMxAWejMa+fDr1gale5SOzvPRAOfhHZNaiTmzJld
1Pd/vumD8DrjSeuA7bCVqjcIuRjEOsc2D+09a1WWFlV0TTG0nhwZnB2XGyV4HICWnzRhOWvkAPXW
HZkNOO7NKG0u30Of5SSNBZGMNeN3WTJ57riTRddrHGPQBH6/sYPUvhp++4QydDhgv1mN3AXrmt5v
1wmi89qI/WCX92hp2DcWkSPPpYm+K6RhsqKquhul7+0JBOxZuCLH0rsuQXhQS6RfEOvsa7nMNOMW
Pe4s75EMP6qcMI3fb5bBfx6xHVPO57tavPJzKO+8PJHXUBH+XDZWh2UYKowEtBoUn5zS6jp+E0Hy
C2SjoG7M1dFflkeHod7KRcC87SqSAaTiFdawHDGksHY1J+7ht971/1sP/pX1IIA79s+tB09Udum/
PQ0/3+t/sB/cPutP+4Hj/UGVGWAvuMX4ur+dBONXr/AouH8AtwRLx2oSbr8T/c1+QFqFjZQUGiAh
sQjRb9mx/e1L/af/4PzhhjffgUmEghXQ/v3fpVX8hrz9nXwVQrnlAV9zAiIPTf4t/07rL9IaUMM8
vPCKTpynxVnK5NpMv6PjpkDhpgf0FpWH3s6hUKyjaVic14VxsbnK6AzgZeAq/56ziUs2VdrO/mfv
2VEWExame8xKfY4MMi26lDisuig3ZjIR2zw3pQBSocPSMwh4Nuh0fzGBVsb3uoOn067QLwxOT7FZ
BTmTWhdxuvdjMUbhxiMuRaIM7HTBYct0FQ/9uiu0xp4VsZEACBDOTX2qESxQECJ2bXZV0bnnLCJY
9xsx42H7nTTBqN4HQ7uYq1GlIzy+lntsLW9WwwcJYF0qsERGM6YMa0ds4IY9I7Cg9k14gZopgiRP
2pnxgT689thRO9aBawm3oMhkdXBZ0Qxg6BlAvE/a4ujUsrTHu8JLxoxAvSaQJqWbETbZo9t5PkA2
MXvupoEKyC0hkZHFPXA+9gRzF4k7nOJQpwHv1IgoI8v0qiPEe03mt801+JOxHPpdy9e3mWmuEvvF
KENzOEtv6JczzK5BsGju0K6FQ+Mw9A6dTpwdlNspTehY+tfMMu3yUmBa/ZjqxA3WfT2K9JH87Rmy
Z1J55geEXoYTU6h9sceYEKl9XXmYASO7LuUlzXyAuVjxqK/1HHwrSPmNbTze4wa0z8weAzE0wzYd
5McC2Ve10UkT4e6GevQsibgu1n3a4f5NcxtpqVPMcMHM1pcqToIUqhFFXVZtAoiT4zaz62DZZqFy
nrQWzbIC1eAOMAPGqLkvaVemq7IDsznbVopTjqlDJ2PoJ61BRHDVZDHtvP9tROzYIVJNcIy1omDm
pJjmRes2grx58kMJ1kZQtgZY2bKOrhRyiH8ZROjqJ/aL1FxUfaOQj1Fe05OFXALOhwFmZ+ZC0Ehz
WQxr8z7sfK98YPvgYtRkKYZyxh3GpEavGzZUeKpWo3bw2IVBfRAyLbx0bad9bZ2jygb9A+Y9tTLN
mA/v9YOVJKQFxNykQQ7nDAkJQ3ORA8/jN159NBgJaGlY8s8K+lJhECfjIwsN4wWzk9OuXWXlPXir
wTZ+ddUEWAn908Kseq1SDdqJeHHUV8y7fSI62IaSAGs/S0M1XcL+2Bm7s3B9JaK11HzX2yKKbNBF
gttebYzO1VlzV6QV36OVsbuEumcvI3Za37oJv8JycMtpY8jGuhsrVXNpwjIjlIsSaDw0HoZzZyXq
JTLOavAbZoxYqXJ/PzvsoeJ+amaoxSl/ys3OCpSJTU7fkpH+mCOkLX4aDqdLzWRb+DxruR/I7Edn
j1n1gAkr0J9aJ618MDGSyPcgKVL3YFSF37D/ZkXOMK91FdgKY8ImSU7EzaKc4OhWHaYGo4mYTjBG
PEJ9loxjnHE0NxL8Qn8QakhoVma3xqKaWwpw34DmlBAGAy8IlBNvNSAwne9qen9gZVDowJrhGrhx
YrSI09JARcBq69EbXK/ch26qOWPLIrffbGsYrWtK3h3a3XCqjJ2SCO2/936bAI8ARNHwIVyRLqdS
Hzp7YeDOBt+gexPKkJ78lxo9NP+EIJAFryjPaH4kVM3qHdJHi14CX4a3ZaaMVG9wusC6N4fJdSD5
3io5NNsdZxB+5lXXjF60bZVIZyQKXfgVWiFq08KRyfLMtB2aq5g79myoCXS1txsbigamyMrbBUJ1
1s+Z8QQCP4094C6ZRf8jkaZfHxD7ESGZ922N5EbXk4VGDefUmid8MrcVCmcZm0nQsI+t6bFilj2h
/UPMkwLzXfMtAj8TTb+bUA4x1TU5J7ZmykO+Vmoakc8sQ07E7VKzJJazcPSxdccR91qpXGbn+INJ
Iwg461n+Rct4bgrBULdi85yvwiRDB9jmEckAgdPZKE585ftXQzSJcZoWwrtjKKHzuCaTzmnWjhlI
vRe0+oSiaTZoB2WXbsvaWOGrphK3bnOrFB088Qfdyg3gRYyufoOgjbU6AzbPPqK+tb4ZexKGoItI
5LbyCQ1FuIEwfD+RcMCyBaCNsfI0+xuIPlPxs0yAXVyRM/PCyytyODfQCdlCh74xFJsqXEwv5svb
+gNEAnx7o/1QeuyHnwEngLtZgpoU6GhuEkgDSZFn3wq+2wLJkznnsWwGt8cd0qLDA/lpIXmWGet4
L61eWSoiL8e+1FiHmWoloJBPmZOFBIW2JOTW9OmgHgG20I5JYMoVahxUVC7GqdEJ0DjLPKxaMi/t
Su7mMCdN08g49qGhtEa2Y79Zq0tn+PRCEByK5Ec3GYH57jIRFocpkCQYaG9KUAWVbceiwRuUvZ1H
Y2liv0NTc/WY1Ldx149LhFE6sOuNZHWP8awo4XihXamWawZFYFg3S5p2cBeqpdvnIUQbJs5MTeMa
1Iq5pjeqpuMoC+yPqF/kiCST2+WmpFXpxgwDpeKx73v4HVNEp68zFzr1XEsn+WqFigj6XTBjk8OE
7PgET62fUF+47U/4EKBJkNEiCBimIg22M9e/u2PB15MFJlD+/6uQoVtN9/c1n/s7JIopF+Y1bK+3
6vLvLY4sYfQc1sFHlPB6a14RA5SsqfyZ04ckVE+WTyjyPMV4nGHhSgcLo1+SZG+VFvudJSEDfBqN
MNmJznPrPwMR/l93GrsvefdeffX/8fYXf8pm7jKRqv/8j+/2f74vvuTmXb3/wzvxb6/ww/DVzY9f
/VDyqX/y5G9/8v/0f/7lOP4XPYRl4R7+5z3E+r//N/X1bz//x3/5rwegSd3X3zcSvz/1r+A7+w9m
LwSsRCGFv0tiBJbEPzsJI8TiHNlk2zn4dQMMkv/byEy4XUAejgP/GmI/3lY+6a9Owv3DwW8c8Peh
NAx+E6r/18/gL6MsP75/ytjHH3vz5P7tsaJL4S/zKSMiGLE8VP6/8+wGhH0x+5qxjHrmpvQnde5C
bosRY0OfzvlDC+91wEO8cvK2jYkDih5yx1hPgiUrg+h5PVlqXSayfUHodfACjLV8b/VO9+pQDZN6
DFEnambAK3YNGRhz5L5MxaZHYbMnH9R8bVIX5VCWUTrp+9pP0E+4t721oFjKzfHVd1vw5b05n0Ak
MzfJRqa3UPorT19ww+mLcEgqBrYCW2zKs1NG480nQh1kBZceEUtZ675dt2JBaOQQWGMPXv7uF692
W94hA+4/6paTvLW8K6ibBu5u3r0QWTWYM4HpYxojWFqY4tyPpetzOaBVWI055VYye9lGi3AFGqw4
o+D7641Ubg74gI/11GYC/xaqeQKTh1Zs3UIjGdCgKi1pTZepTqcLTHvSlptdVM/Vk7n0/ORDfckc
nFxlUJlnW1n7ZLnNpmbPv7im0UJITSvrpHCwdOmAXn8EIWYkpr0TWcfi3kgPs9uGsW+Ewx65WXeu
R8hirMfKwySy55Sh850CpHkuF3xBhODcp63GyMAS5vd7+DCz+yIjXthNXHXIPXVSpLWf82DYzVlh
vobgqSSP6akO209rFO0zmJeVwouwIcbYjActzAe7BbDr1PzqWd4AkIIo6BR4sJV4NBzkHZNv7FNX
NhtCpZ14uf0tCwxn/sjZDovgfIMiPtX5aG/mrHqzNTquppTJ/e83qHn8+G0UmUPp3Oq74vYm6hJ3
1zVIuAySesaVhQolu8Wj+me78PWh9aJqxOsbDBczLN/C0X5hkKrQIOcdUjKzm1a6CnsqjTT4hfDO
Av7SPXZwWTJ8jDo5Ec3BDnx2AOOG7nI20kXvyX6pzgKXOPxl4gyaDrjwUC42/a4zHzuq/93vIXaV
YlDKzAA3+N+9XxPqwGDp7rcD9PcbRksY3irnnJAssv/9oQEE4MFMw21vWDrn+UCwpDRVvBNCbq1U
/jXAuN3Pwv2kHG8h7GZlekdhk96JlyXw9c4blx/lDWmaLZ3ejG2DhKvvma/PUcPOamZPHt6Ue7+p
cH97MzSUr8OUXf/2IYGzF+lL/qNzOnPH8Ax5ze2NoVNa+wL2U4KGcmWx6d71Uf1ZuA7qKJxWtHZl
50A9i0BdqtGEKAu02JtvYVvN98giIG24BWukIAnTtnHWjjc+q9FxY4fmGrlLQJp0YHTepcz7OLQK
9urtOGyxLU5wujwEc3qMLgkrqa6oSEyUUmyyxqFd4gtFF7MUcDuXZF5rd3zUDp0O233jZHgZm9Db
f4W972182RmYTBbzHNWReaYKZI0t0CWXIRZTcnRZadXek+H6xd3vNxKZ3p3t4x4QDVxbqujyMuZo
hCTIzF1gN2y27TzK15XonXgeEpCGJvRN1pA2sETbu/e6lPQLGdgXx9j5Nz8Gg1NEkkl2mr1wR3LV
vGksUvz0wqO914UXXVly1+HAYNm4A5+rMIy6w6mC0NNgkVwNrcZiPsxvocj3EY3WOp3xRiVjhzq0
pZrNkYLECh1cnClPgmvFKSflK/MmkKEJL2eNAyrsATa3lGIVZLkqx8ydRO3TMCzn2rWMmAVC3Llk
hiH+e/G8qViDZhhWUOA/I6/7EuKymCVGxrro9wnQ2wpQHg/HZMAncqpVmyTrmrzHUMkPo1U1kvab
t16+WOF1FPlbNbzkPtFPk12M69oO3yF+X8p+E9ZWyYTfhAjOqtuUBAU1bEpBsFucJN0NuYMmnIOz
6XmpsVi9qLLZS6mOyKUfwO2mm2xkg2LnjyqqAX4lTx07EgBF9llCkwdABbOiKle5J4grCKPHfmci
coTBU7x66fAQlBe8IrubNkIrIx6G8mAX3ksSgd/0klvbAYYjFRFg0Oo6zO69yEEROkQoM4TbIf0V
2N1JHB32gPCf/N7tGFIxtxeTex8kkcRFTbVZQv0xFAtKpzhLwjsazy223dACOqrqizXVLICsYuOj
dqPX4+XsF8/RAAk28/KP0kHNKZeDnbI0usGmkoXpOkTzVRk0CRkg4zrAP4cV6IfFPpWOtd5FurgY
HlbazgP723l3Swh4cuIQxpYDddhPfhHyFBHMl5LVVdtvLo+RIFmnCzAFpenEXg3tLuiePnaBo4FC
CbttGmjI4r43XEQ1nj0L9ZEVtSj5bLDnaXo22KJs8mL6yEbzXbcePqhyokaYiIEp5YFG+32OaAa6
QUMtbunlA0TypUWcK/xF5gmkK9hI7XFqoWphklVl03eULK1WCad3c7uCXAS1RTEdIetjUc/ZbZAZ
ROpSU7H/S3U8zeKVhKzXjo0zgWLHkDHVOkgQ1TW3XG6xby1QsEj1YkqFWAxErXdV+Yhvsl77ashI
27mJAZ9CtMmkteDCVe1N6hOQkbVAGgkTTgRhlZdyjMTBKZSPUKjn8QkZmw5etstuiF87Yv2f5/sm
dF66eeGsCe1HlxikIxiVZt3ZqD6qUe0DGC6nMiTcCLM+Sej9pSLK6RQFv5CF1sdM3jIQOvOHLLT8
VoTqnYOGs9UFBMMR/8tna2PqQO6Uh5lgmn3E+LgLDTODwTgG8j7ogSAqdH8gS9TeZ2x2iXoez3m0
BVIiksKnAWK6WiyCfMblIjGV4EIchh1jOuonKQDGFv6LwR20QkAQoWQEJTnN1vBcKvuBmcs6jbCL
TaB/Y8tWzORGuuWybo+0avU6YGMUZ6YBO43h9BENT88auk43GojZatHFT6U9GdOlrVXjHIXvgvwd
GX3Iic5HoXuxlzqBSblUV7jn1dWksHLCMDv+/hBQFFRTWVJdgRRyXhMntiuZtcd1OBON4hHqvmA8
PwHQuqZEyG0SPyFLUPoPk1lRbcr72ck/kkWhUeiWtehsZki0uFvL7/OVDjlwxYJ2+aUaa7jDma23
aZUBWqxSbJSvfuOcHUaNa+VELwhp92g6oKFn8iVD7rAWDwx0fUJ4l009eOaTN8unrvVPxiz33TQ2
h7wfioOXEXs0JJ8WqwgylSz9rSzMndtkzhty34Eh/sSPlmPuLbtlNHIfZieZe/e6vR0XLZ/ooh2g
nrDJ/0XdlO4xtop91PtdvHTO8NpS2rDNsjDr5yhVathkk4hD7UyEHnQRNk5eO5HZHXUzume2jrH2
sbdljPmOQVvfoynwnqwGzS8SsA52am4/doSJKFWW78zhvsapgQ3SA3hwydiDV2g7d7iU4ZdJtPyT
KjcWFOFiXO5IQ2NFDAblPNp9e9Yw4nZg+nDXjN3bkClyHVRJuoJH4FG5WBRkQZOuOtPwjw6viUpF
uyR5UiJhdIl1oCWOqeibDwuIPKMmqQ0waa5x+v1fDrjdzh72UYCTDo2O822KpLsd0GHHVdc5x7A1
uF3HBnR9mTLE7JYHE8fLuo50tW2NHgW49h66ZHzNTc5eUpvbHeO2NWhErILIF1ExF6skvfQ3dIWL
ymyjmVA2vlVclugWvCfzb3Xef+UOp3DlFAZ2L4PrerBWsnZk3FtVc0aJaa2D2ovWCl3X2NXmrvL7
dqutfuOntr9GioqbjUMAhZOPUErjGgrHfe7U3YmREtFU1YSemAn/46xw6CVO2KzqoS42Mm9O48Te
g4YgxvMCcB2PfM5eBiX21kpcvPpR+suelmJLBmKyKhGDyPmHTrQkysZn4VxlcWFdodEnKzI7sFFi
Ly8td1dhtr6XIOBGfxb3MPTQ9JK1Psw+8gZM31lnfAFtIX5k/lRYpI5cO6zgeVEgLuCE0Wu7tw5O
o5CQ2PpKE5PFTJK5aOAAXOFjyZdwEc7GYesBNLd5XIiPspmaE9E+nLD6ASVahvuKbMET8r3HwCwI
w1yGB9+AGxKF+KNyRqu4x1C7kUB2dDkuNXJFVRrD1pRCn0XXxgPsEsKOA3oFI1sPI57xmSS0rTlq
79LDDgEpB1jCDDlbFFFNPeC6NlCXoM33vaPDTZGhNas66k2RjrFsH5s+fZFNH1y8IvvrjSy7NcNI
4hQ1IpXFn+SKDImOErOKm95LD2HI611U0SYTiIdkeaKXRDZIHNFWoA6fMN7nelO1DB0B4q1HM73q
PvrIwqjd+XP5GaQDUGRIxqvctZ+IEe2bFkXpTf6Fc5v1Sfc14MHZjc2dP1Kt1ViuYS1g+Zfl9ByN
eHS10I95FSCHXYp7Em32vkqjVT0NO5WxIlxusp9Slgd4VZLmEzFhwq+MaEluVtJH85PjBz8mozkV
OWJGy+rfMOOF28xNxi35EyWC3eAzGcLv1oRbvDV/uNY2M/QD1swRhQBQYBUoeJVMMBmvqNjAEs+3
Rx6oBjDYTNSlOj0S3bGeABtSLQaA0Efv0UxqdxWmPHV17my9oKtX/KHd5KVfba/0PrdFt7KKMdZy
sbcODxNBt/iqZ4SpjpfEMOXva+BwVH6INCtM4CMcQzu/zNa8twpoUuggHXJBjBOcw/HYIlDgF8gL
wR25pCQafKoBc7OAhypmUEEsSulKNVbg6c2qaMnDwnNXhFGRBUM0Tm61L+DKXW7IrFs7Qc8vH6Hg
YrxhB91i+EKQhKpiw8i72BR5BAAk0ts+sJ67DNShQX+Ibh1ZS2ZiiDAlPnUb+Jv966bdJ3GpEIcu
anb2FBBGXEG3WWo2sq3i9GW/CjL9ZGlSUfrKS3ipvIiQImip6i+Fo/yopbmWCUL5EHMMrnAL4ytp
d6BZGdIUrc8CcZb8S+p4nOZzOcN6zXuoVI11U8NWCdNzPdtbZTJRGfLgM1Ltq1Uxu5jTTy+oZ27V
9nU2dB2XkB8hqDsj5SKwEVc+wDqz6B0XFzRvV24JDVpFVeBtoyQpT30qjpMamx02R/PQJ1VLqjkm
paRoV+NQt1s1WcXOCYyW5a1HLmTRYLwMrPbZDpmgNt1jlmVxTijErqJkisAJv+n6jVzvDP3fo4K/
01Yom/XgvRJGABMXefq6DHBfmXIcT10UfmtV/zkv4VU5dGnpMB9cXz8DJw53DgooCvniuzNab26D
8RPZn7dFNo/HVfAvYR8Frxzw9DIWPwMbl3DrOp8145CNjpDdknpwAcm0rnny4tTACBrU8OwY6uyV
BS8GGeoKrSZ2HwWZxF8eyUbDzsg+yE6Qs4NDumHk9ogAaLnemXOvemxeG7dUjzXT+ZUMmEN5KYKa
IFrb1Jzo4Bj623Pz3IEVi5WWL0uaP6HOPMGxgG7Li4ZcQy7G7vuUmHrHov4bCvP3tLZ+VIGxBnjb
rZXnvVG44F4hQMCZjITRHmxgFyGNq9iN9xIVjbiRDUrCgC2LxV7yRAqYHY/OlzCce2xEr4b+hUeD
1X6/d0vv3o8CtQvY4dNGnXQFqbltkcyzD9z2LaI2nzhErjaMgT55aCEO+KlPYwoEoFY+DrisHtJ9
JvVdxYGz4y+GQEPwSMqlvy9KiRYv9L/qVgUHzyJTwgvRneo+WIPsIUfZYiVV0+3ozDfXBemFa2nd
6CYOS1IJXImqFZtLPjJh8TwSkI0M9k3vwe0LnU+mnJyFVoaOuXBfNAvGnVWhunQr9PYheNKRLRvJ
c9XXTGb1YIirOwdXd+BogUDwkzDUmjA7x10DUx+9HTyfp8Y1eQAhahSCw7aEOXjznwWH2GgaiH7c
clhpFwLHxiomyYu6Bgq747cp2XIok3trePAsjtUCgm5MLne9biZc1+MC9RxqyS92duW6aYA4mH5O
B+9ZyMKjm6TYYEbi0qnmeWCgSaP8EbagImbmtrItQduGAVDAoJ94pBOZx7aHtTNDlAgb97wMP/pl
2SNT5qfriUMuEWG2R2MkHhWneF7og5zQAHPGkvCDaBIcAR2hfJkXL1/l/CpYVgFucHmwZmEdtYv0
VYgQPkBjDHStVEWyOXDNRduoPbcbN6dZnvL0HofLt9BhXeq884PdeDjL4Y9BwHED0roKp11OZAoP
mpPRFdnJWIovK381DPcddTXKa5i1QWrNxKyicYkIv9iiz/2O07M6wE3eOUp+5wi+z7g7wB8uJZ3X
Eq0Yy+KsYkwte/XL9hThcAZFZfYalYr7tfkYCRAgOfAaWlgnBau0T09A6PaWb12u9haJV1an5mNj
I2arGmdlOBBKhNi09K3DyJ3o5u/Jkn5hMd2n6fjWtku3sqfxlbw7RiD47yaJRg8Bxrz2ON9FgELa
C61VV+tf0nRuBqP+exr5F8MYULWi6gUmFW17V5ubiCnvkbzMM3T6xwKMNk7TzP9uiq96IolBbsqm
Kgnx8F7G2j64bfardbuPJZs26LCPw0J7WVQ/ipLfgOn/yOvbbtFk3OAU0Ic5tuqsoKpB2rcK+mjZ
gxW4Z3Rgn6MijTlLrNsRGNYsZAeH7AkSWGn82nMVvUdWA9mCvfrN85uu0tat8aBZHym0j3Vze2Ya
d7xfADWGuqFI5ZUra7w9bVdgVG+YGafWz6Fip5nbhcXDi2e6GIvtAK6SOanHKZImn35jEbwFBNR1
fi0TSTRGpTdzBT+rK8bjmJqnjltyrSU4Bc97ArZXgxXh99k4FsYlffWRha50u4DpPtdlJfZIldrd
yONkler71LyIwUVrKYqn3vgiFZUxTmSAiUQaHpAN46OUgK3dnli8f0O+/YU4/cnqqwtObS6xbA9L
4zIOnJH5lG3Zg56sxacdcTBWjuleT9MNO7KGHs2IP9W/NMNxRgpn8kueKozECy7GqhB3aiKODbn/
SAwabPVh3geOII9z2MzJc57S+fLXntJbJoON5XSkgfHDevf739rp8NfN5NrVL0Y47iDTwX1xuurM
Pf3Ny3r6D8aljo0jL8FIwPBQXPIiffehx+Jk1D+qxXkXlj7PHhdVUjn7qrS+RzoasX943w1tvHvE
afIzYbrmUZM707gngDKnlRnL4Tg2jz2rkmHqnRWLrdcG8MfYkYKdW/suvd1LHQlNLX7CzmoPTB+e
clnsfUiA+w7WOlK52LDC2Ki7mKy+78iuk9Xgv9Y5zJk845ZRVnSHwokRIw+a2y4fKJUhOtDyAt20
RvpjIIxxXzS4PN2Dq729z+qsyqo16VhiFZhJjN+H1DKpCjBqcBfrZdfKglhktrZ2Ir5mf1wXyr3g
2OBLh2t4NLi5AwcY+tTFgvv5Nql+U9R5COJFAoEWXI9bfrQQLdayIXwabPcx8Ib3yW2Oedk8L72V
8sJWz7MkVzEQxBiJh9rIYQrd4oNJx1g3UfMzEPWBWbu9l9bNh3Q3jP1Igwb2nqis9eDQPWYhmO2u
jFZGsdA8GvqxnKg8pKGbFVcnZvSFwbFNLgiSgpWZYXF2xPTkjxUghOXFBZaFYBoGGSY0QZohLkl/
haQOLR8UgWlD/zxeKdfWdWPf9WV/zPLpGY3ZU5katJHNtmirXRlBYmIC9emI9rsfKMARLWmMAJsM
/HOY2bFrNOZlRmWB5cBVDLU2/FQ5kMtP7A9idDbBpTtFU/FBc0NHlFSnrEg+WG54xDOhA0kmBy4O
p4QD6a8r4Ab19dmU4LKcdngPovbNAyew8mkOTE9cBzul6FqWi2rMdwgc9/hH7jvQvrcoqrURGYR1
bJLSxeCN2bgqpQvujVZD+Ve699idy5+WQMzsq3DVTPLiBeWb7Twq6jTSjg5OWDK0aEdMVVN2Z9WE
cPBVETwScNRl1PnCP0lhnr30xEr5ZaYSWlXVbNL53sqXBqYtkRPJWDMiL+qfKTJEIqHUufftTRXM
l7Kk6Vj0LaFokFvbyaMVMp9N2BKqgfViIWLSbrkntI5eHXt4Rra9n7vlg/n4La/P2oSGXlasEZBi
uaEHsmtgNutARKQT2lSefJMlXXNtsCgzwvnoExgYFz3p6Tiw6XYw/CdBkOx7TKx2Ycdhgb5mtspz
CjhyZZhE8yAZItLPYcKDpPrWqmTpW1fVPX4oiSYrcq8FiQ1iYPoagS0j6ARdWJ7hcESu+p719t3C
gDnUXLe5bzoHtvO72o32Kdq7FbOoH232OYYjPyCoUJP14aCz8Yfguawkptn82Do6jlCKXCQedIYs
NYvKvNiXTbHKK/R3ngv0uA8JJKO82oO3/NYQvtGp9ltkTw9s3khpWYkoeyEF9U0k0UuA/ntFJ3uW
on90yiML+/UASnwS1nnKzbuoDb+bY7fnW0OXVc7b0K9YFBScMgEazMSc6Nk9vLA6Rewz8F2XF4GZ
KCDfL7zdM522Eqxc+aNUzrsJzGWrcA4kiGHpbNFkSY7L1c1NlUSKtVLAhyM+TRrCWPECTFcWd1ng
y3vNImLllcs+sEY+gwd6GZKnXHDsV+P/ZO5MlltX2iv7LjUuOAAk2in7RhIpUaQkThBq0XeJJgE8
fS0cR1S4auBRDWpgh311/3P0k0Dm1+y9NulaU4vbhHs/d8Nk6Uvjwh4SeE60K3Ncoab7OT/qkVW8
AC2aVqWiH2jKTRBPT7XKN+jOPvwk+dGqXCwsi62KPv0wVClWZPhdCOGTW2atB99sefpTAkJGNG7Q
H34KXEsV4CE7cH8sFhxUpvVtsHGEyglXLX7+xH6rlCRgIM7yDRiyeAleZLKHWZnLkiclgWKVEFmX
slKDwUSlgGONkUT/aSAlprrUjZXD3S/GPNrhP2DgnXKEI8qhFu5zvMWe9sQUCUubfq4G/5SMFMK1
UQQbqyfSNZbFS4Cp78Fl+ep+ZbqDQaxhqzJErxjJIUMw8mRzlpxHYFUZStxFVldEoiqNAK1EvHoN
lXSEnzROrNmtEQHY18Ek5rySJiFMoffWWnBLFVPeTegQ00nS4UpT06eKTc5XA8IBqq/WtLkXZHnw
Pe1qMSg3or0wmo98usSVT/tqQhAFkLaSLiulwTuD1jIx8sPDMbPx1zHPutPuuxhPKJGtO4M3PND8
Vxek5VgXW6SUJubejt0tOfYUVsg8+JRyGC21N+0UgtKFNbLCahwCkWt2R6VdrPUerF9vbj3g7DvD
WaD6pl7XcdpZHBgLXY4cGol5HDQo2rY17KVpWXsD+VqOLWiRkb7BpsB+MtOs25le8RlavOADsvRF
pMty47cwpBvKkgrCBwlJ1jzzqvaBZvA+j6Ugl8Jc1QMLZHazxcEz9hkzhVU9xXv2nUyMh1vc9VvC
ODrCepDCTOHnBOAXN/GyUiiAKVoxcoaCI22ADtmRz5sT1DhpfL8ZzL5eXaZQ3rBHManQc7I0i/5R
MTCz7XCXo+0NaWDjrDbQwZc00EbCDIL3kvyNjVDeVU7BbvTGR/71n3BsHgtyVBZRxofR1Pu40huQ
2ct0jncM6TcCk/2l4I12bFa5RPxUQm27fgpZOUY3XP9nc74VJCVuOg7NrguiYTk1zm3MppfWaLl8
iz8E/QeU4afO5QscEp41M2RNAbezJdCKERmVVWK7D307RTibWWg5lPAEC7nLOjOMlWxRrjbtSxTh
2eyiEmrAVHyR8P0StMNrWvjxhjzEFeqoLcDzj8FIhoWL8UdkzP2myPmWFObQt3PIIs6ucrX3KMOj
5Wd3PdWMte0VHxYyo7rxOYsR6+C5XvRjtGctw3lisLZTHUGmwVo64hTzFE36jCrxYduFqLZRYLAk
Q/i/IN0N4E/jfnbG9JZV6tTPc/skk6Cr4nVno5sZGHVNIExR6a88JDiFwRCFwmMBw8Ht5APqOuyJ
XXnvrPBgs4dg3ghu1hwZHORHPzIeojE+IW0CnUy1oocYpMms417ssmNlK+KdK+CxGH0ZNCxEFRJG
Ehk35ZBe3yZIqtGRpEeyRLkIkTSHOQN2ZDNHUXFXi+HWlvZbDGLELMYTGBSCYcrXlvTENOIOylKI
p0oV1oYAX2aO7edkux81mVBay4TMSNoPG+McBYj/HVXRuUm0eAWDxNtqFmfXiBs4gHzM7Hhh2Jm9
rKP+ybIiOZvR0qVs2kOWahv01t5z2m2HZTOvnOvEYmrG4qktW2iVBrN0p7PI0vNxTtlAdFLcgZhQ
WQJ23mNT5UBSoJTaxsQ17AdM0bwFgzz16jErWpjfGp5EtI7wGNBrLQfNRoFG/OGGpV+2EnFFwJbQ
yYafkPUgrS/zZY4qb+PbMdzq+YazfRSv4FUVrvWgx6tL4QNiwmnb1dxs9MmfK6ZXSraC5NjxMYBu
/9AHHk99XDeAD7jbwYXup3nYpnV9tS7n4Kh2zAnbm9DbjAgJJkYzjDSSTRTiC08ZLzOxXAza8CWV
cfeZzjuafC3M6kGn7Jwn0QUC9uRDRR2iNAAlcR95K0zj+zyo9q4vv1OzuceQIhlEDod/AIMy6VHN
NW+JgeqmyvCyx+oQDhWpk0bN5spdZj3yAmRxzw7BDPTYQCmYpX+VLmmpPhhauOKBae1kJvcgY5h+
F0gIXPi/Ewu6IjvmGhOlqb/Y3P5s+bxtFrq83Tx8ZWbcO/6cgjzvqcgPCPjB+Rr1gR0cTZAf7UvB
J41q2o/VQ8MKXepusBQEkAK7CB788D2dioG5IFzlMbA/nCrdp85L7bqfrFTqtY8sYR3as6yawAqa
dXte/gSrgP6Tu8/bpA498ejV+YFm+e6ynTImXV46MiseI417sxCbLHD+fBfeioGCZaHwUm+YxPWP
Zhh+x9oAoi8MzW3g3PrC5SJt+2wde0PyJOoN0aMGQpM2WQmejrU+kWXdaBYx4MYLegewyYaon9lg
LkukFnU/7UXbttupAbYCaWDvh+mXaRXgXBQA9QQZDu7zdV3BT7HHV5RbzravSW42UvTChaOtKFb3
pecEQKUnhizBpxBGt6osZIOGqeG5IYZZuFs9c/wP/pnM/Wo50nWiWQkXQR2CBkQsAIAz15ZeO/De
xWEKsIXYLLQHP1FEGlI4laSPBHm0cvWXMJT2ymqYasnJk480/U7ZBAdUwtfQyZ+qIGhXamDV6I4p
A7TMXjVGKVZtbfwh6sq246Q+6OP4ZqOGIUFebSf/I/GJ8DBUlK4R8Hy5AqF+EKFK1AyZLsl9evcL
IY4Yd59ZCS5clvUuOjkiy6wr9zTXbNM9IUf6LGr9Z6xzbVPDPEA4/9Z7jGw6ck9CYlBYVsLtDJ/x
v+wcr2wueqjxPUz1I4vEdtXamIJJa3FXTPtxMdWJvmRL4yMuRG1JmSlBEU3Mj4DxHhGn4IeFh5lm
JKhqDMzsPlcbM7R/s9ZTT//+l9t1FLTY7GX5Zox0Y0WuM7WL01d4djR/LYF4tmn/NIlUm2Fs2kXi
E+/t9KxWmin88TL46FPSPk1MChfNRrnaVx2I6QG73tXQxg+aXrE2Xfk6eCXntGLkPIbtd+4n7jqo
2jc11hdLiGUvo7eIjdoqh6w7gpliqa58JFG9mtZhPWhsT5naaRaBO1FO+pAsealrRkmjdE8IM6yn
SLEaAZ9EbqXrHa0yfIzc6Smn1KyEdmimodlLN3iIhPkABeVXN3UO0E+/gNbrhO+oSt4sizrfmj4n
335kGbHFxwDTQK6hLD/FNRfjkPkX/LiEvDb7KSKh0C+PJK0GKwdaKxOWbc8haJegJWk9UMS8w/LY
E7AGCEdZF/ZXf3k7vDdpgH5wQHETqG2Gzm5BqBGtJDGHCy0idQ5xExJN6O20WCNumiLTfg1BwTGV
zWOYXNu6bXnFDR94ArQRX74MpVcgB3Vfq4ItKSP2gCZvX7KuaxjF7HQCaRFc9ZIB9Kc95JQRtraN
GPCcILKuMGaobTqV79FEI4tz8BOqLc9/j8RrTJi4SMJD5+x6rikAanBqV1WAq6SILcioEuGRdL8F
u6C96SXWkoU7Oz24wdSpu0AN/doU1p9OuP0iGxMmGWUWHw0RvCBvtp9GlMhiJD3NnW8SlQvJhp9L
nFXhhsLus4lE+s1R9VFW2m7qkQ927S3P1bS0ZPqeQ6jYtCn7GtWdyLi5hMEzWGAQT334mTWKuY6U
K9BASw63N4/nen4Tsj4kCaUW7/pQUFK0jFnhtIQxwJ/YjTZmRyyI3nImZN1XHuB8ivwRwBN5oi63
eEAB01Wv0Bp/0A9EdL/arVBwnbtiX1Y/DhwOzUe+HKPQCNF6s1SyHv1B/x1XDnnmCx9LU0H84iJH
41Q5mDybCQ6rhLZCyeHJOf6XPXIdV7tKDfU67MOTyjswNWP6XjvaAlHJhHJSOWCjOvNmRdNV750N
WuMnNbOrhvKrbW6BapiYqgcwepvW4/lQRXuMJCUw+8hqCF4j3HGrKd6BKuTqMdRfNdHAjlOHDZZ4
5MHN9grSHT4L/WSAYOlYKa0VItSl4tArfMkLkFf7yJ1zBlP73IrypbeSN8PKXsdsEKxT7HaJG2dl
pdbdkh6pnbVzYPlyMCf9qMzuPHghvrkqhJz16lTqM9X9e4Uzdmlgf2+rv47ZOUyPc6w/sRtZaVSD
AAWXjVt9FG72VCXdS0zuIHPBj2HkM+m9Sl+lFL8LdL+8DCujxn0bvWsWKHeWoGlH9g6Tfoo3UFpI
F6dlihenBH1nIGRfSumjJf83KffeOXseutp+SCG0xQj1Ufkv/WlpEzeigKBkhHvTHO/CiBjknqlh
0iPIzZX8Co18Dsr9UK6rSL1udhxgOfZNtY2a5lv4fMmO8Yk+jYZSMZuqUAMFnfMj6/TJ4s5pQ+3q
WFTRnkPYrmDubyIIOsV5d3Zt79QjPy60ziKMJrCJMfbZwFsPg9YV68Ecnx0ylA79wHrTyWt9PXA1
ImDol4Zqfhw3yRl1MytqNIKtswxCT2Ik74mWGWvdiseHdkjvqd+OW9NtUWKyMdK4yXuDxX5m/1WO
c5EOwdNgvZvFFPy6rBQW9eBFK6LmPT6Ocd/VH2HYngb1TTdfFP5FGc6zqLovJCsPnpJXQaZhFGX5
AtotY4muCNHzFL/KJ3kKTdTWZcO6sGs+rbCSpHNDQyyEs5V8lUN2UxoOYXBT3QD4ayzcQygN4DW4
95ZJLR4rM1+blgkGpg2h4pU0eZVHkw4mR7FuoF9MNu6ggxIbiUx3w9whpiB56mbMBOrF3ylX40bE
yWHq5L610he3JR7dL6DqtpZ7khH4FCuF3c7DAx8btFRvjncv8dS+aEgDYUv0yA44Y+ehfqnfR8hH
UMz8jOAT7pVl5sxPyhhRYv8E/fSsDF7Ygmw3ioZ4Lm5wqmGsZjPuHzqZQnbonwNzdJeu1/wilF6h
KVVEtSZrx/fGbT9qBf+f2NFOojcZxUGMQLB6yj4MVv0ma8/BmHOaOv6vbck/ncm9iLXHqCQrVDcj
pp6aSonVIE3T8bMPFDDlloVJvKxmlQgGO5a8ZfAyAjmKCg01pF4YO92E/+3Ab10UI9+VA1FwCx5k
Jo0Xx0aYWztG32lhNxjl3edTOGKIjE6JILI0GpKzMeX3CpFBGo0EhjPrehx5m1YspY2l4x3kwGuV
dwBBEihvScN/IzDWaJ5mhHJg+eckx4IT9smWhTM6c54ZJ8SKEBNsV2tesfLtAskFtBSRuKABwq3h
TsG2MWsYrUhnvkJs947qtJVXmQjKBnqTCvXH2mk+49H/bjyyEjJqjsohC4GTXcPN4aCDXkTp8DGl
GK8z/a9JYmoq88cq+lsZPchBephgl0nHCEFr043yW3bsRhocKOdQm6YM24QxQrU55aGroY4YEvZB
cjvaqnrufNtb0qtvseF9erp3tetM32GpvsZt/VwMLgvjCn9E2tGIGRjwGRrHkI57tPTezcfmSTJt
eYkGVrqEYJ0qneVJPbTrmPkVGuvszeHEZJMvH9oxvVGW0Rpyjq8JDyzHDqEEP1WIexa95Z2Y6IRY
lEpQt4SFGWqhd73aEejARjPMd9JrvtPW/U1HpmB2bH3j9v4yMkTqZZu81y6KU5UzG2Fs/9d3n17v
PXiELRSVta+NNNx0gf5SYybcWsJpl62pOUu8LMVGeD2hAmYH7rS463VlXlP2L2Zav1fRCPE87m9V
HPDVaygj7dJZi7RhwQz4FIVrh37LGk8hF2XHAjIg2t4akCEg3F8IqeDnaKdAifmoNcpli9bhaZq8
RZ0JgquicVdL/ar51ueUTmj78gy6XhqTQT6az1DQ4nXB3WGF9oPRj6+lZsHaZObJG1RAyDrXI7Ng
eMNLuP+3qrDAZmUwu0S1LYzyE7Tn3oYMhn4YF3h7Kcks2kY6Ih1WYygI+nwBCmLb6jGilVBs4Xy+
9abSlqZdg79lezC01aMus32hTb922wSLpk92dT/n5erjDjqjuTCV91uL4Yf/GZYMQPXpDDSNKXxL
4oUZZkfHAlxq1BOTSTN51sxqHw6dC3qhuUZtDuGwvractcyQMFVWtyoVLPF898NKgntnsMOa/4/a
TE+6dsr0OENYi1NDsU3axglXdvBM20Tmm66dWUTcQ2s1KPOUd2zrMtM/93P8FdOjk5nTlFD5wYy4
FlN9tjv7IcxJe9THk8xsGmlDmOics23jDMe6Cj56FT/JDqJj0XKdoy6ECkqiokMygNTWiebx7fRi
A0N0D63vCe3mo55bPbXHsun8jR1PCCQMeFpUXtKxXqGJLIwMLkTUyqXjwL5nCabmq1g4wH0CnDdT
9JCAssdCXIvlNc1w8Qwe/wG9+wkmbA9AUYgM0cLnli30ymjLWyWqXyNmwFKXxpM8ZDmGwqEbYIEi
NUCq52EEGT50twaNz7i9TWiDbTJ64HlY61SgiCNWJKJZSg9GkwFjtoaz3mCkiW3JDWlan1Y4YvHT
NJKevHRrNu5v63pIt3P2C1rIL0uHx58S5ujGrao+JMaw0+p7xtB7b4fqnLrVTxcikPBcPsu0QNZh
m+xWHKqIGmx/U8Hd0JxvIUiyg3ZGz+Dn454IkxYBW7im+3r0dXVtfEHLQ22wKiofv5yPFp1roGuz
loHboTOzl7ISV6d76ivjaDjuxW3JuXJK6jIz4ysVD2naxPtC9REpzPqHHRHCHAkwGLVnf4xOS761
yt5dus5FrnMAAzxjM0CHvCz51vFbACYgSmGCfMAuvq5Z+qPOaPU8Z6NqbnURtPvWS0zc0WAbBboE
yZQ0Y1LTcfXS/RQXUanH1pBHohKglfT666Ad7QZhWwq4Y0Nm6itcsogpHXyoid/D0QnvYnaFnATE
cCJxeNYX1rloDFO2EWa6r2Z7uGMN1RKT9lMzryLstl9BfjWWWRaAjZuYsNnKZiAVHzNOcSYP07SP
8HmEfa1Ad+lybYxE+1lZzpMSeQcGaDRFIez9qOF5LWgpqJHSXQmvdQff7ycAhEyGQnQAkreN85o7
SuX5Zki+q0aVS99wzG9qliwGnpZW/gHQCklo2dks6S6xk7Cw8ONwUzzRpTpr2XY/ZYecuxnhNvoh
vyKHGrWJi7yrYrCMogdaN35JKCJ5yMRdZg+1a7orL0KAK3UBZQNktW3e0GJGrx4ysUXm29omlDV0
USQe0Duwnej61mjsapXhazw4Nsi2ApmpcOkq45zk6jR8jQegjF30CGWWe9Tq/oyxYoQQwZ2ruuzK
Dqk9a6FCIIsHDu7lPIqKYww0hng3B4o2o0m2np8N20mSB+kYyiR2sd7LYHronSEAo2FwxevuriSq
c+WPyK/xKm+Vsu9jVt4AptNxZNtKwYiUKghBCHQr350mmAeKeUPn3JmX6nzbrv4YZBpeMuR9KBvb
/tFrF1Vb84m43Tsr9wTbbXluKey6wNPea+VweH5rlr82+Je7JmdjWPefoi+XI2UkZhKsZCJ1tq7B
55N6aPS8ojgV9XBFFBqhE0yYuqqQ/K7ORkkW1StzsG6gYb2t1YAa850E8V0+PTlVDjrV4YiuKDQJ
3Q1IoMLL4gbsLBwKRLyPoqE0MfPuDkiWvrV9VVZAqBHYEOY8VHU++xUUPufY+OqtuNyB73EXY4fz
hSRctrLdxQvNs4dKkqGYcWlN0l/8oeWXsJYTFAo2UWG5iAGJJ/bwOp9MjY8d7hsdmmibF/MY+O6d
0Um2QgDYLGgwqgWT9x8tSsiW7Tj9WNQdyqy4Om0tt1Ba0C1BhGUembL9UfeJyRzWHf3R5IxeWjEf
QJjwUZD4WjFSQZTRJMMFyhrXrP8xiew06NGLb3bvamDum80nBl1ko6Rakl2CYAaVVmj9Mahb8y1W
i9wM9d2UEDIc6o9sP34ppoxF5fnfbfE1Oh26ukm/OHMYQYzmD8481ZXFujoe/vgKx7UbygsAxGsY
u99afoZIbTBoqQ51wDPtePyd4F32HHp/rCVAp9tbL+UrTrrOfkwYx8J2mInnJvez6U8PYcEdraXc
MODWxEoVcbEyHXMHlydZNFUVHTz3YBb6Og/EO94DtfJM7NoEHQuGP3WWvttZ/pKXU7v2a/ioujm+
57n/SDN81klNCQ1u+Q+XiF0tGs4sXm9+xTPSsnjX4DUtXDHAptYZB4PW4IhOGNXoV2mrczirIZsg
/Qrt6mrJV39AksW3em2s7p3EDBKai2s6IUcXHvCGROj5phnsG+rwxVQK+nA3+Sog6uJ4lufSXudd
+V7RW4JY2qHm3RqKv3oieNCVFdF2qb107erQDnJrKvmYTd++0+znv0jzBZrB6c0ojXfXZSrrjPbN
SPYI0d5QXYGhTOqFEZADFQFI5vxhFmA00Jtm1YvtXOvoGk3RS0Pr23fUNdEsLkc9tdRbd6V35V51
0XM88sl2xyiYfoneXLuNsRtbGpjkh9olZ4EDA1/mVK5Y3LXoZE/EXs1LM5leRiy3wkVLEM6lKYqe
ofc/TBNhrhDkY0PTZvSxCLLeXuOlmAcu3E1maR8wS+5x1bLMb8+Rm5DPyp3tOiiMGeBsAjtijMiY
rUkoJmxyaKBDJetookT0ePlnpUdvkM2ecBuFmOIc2ASTNj0QKkO4iv9oQc+xZjK2hV1lylwu18B7
pNZ0V7lJkqZ031x00IwPj2HLspf8kW5Xj829q8hn7W0kXlyBaWMKeOwdtUaDVr9LyfkM+M3aLDqS
v0UFPMx2CW71zD0IxZxbgxkqJj9ZeTkzRC6doVMDkQrZbE3ATZ8yLNPjQy5lsWskoWEjNFqZEA4U
ZyBBWJt75UqYobza+8kUwSIwii0Gpg9bE1syAE9gGcJNHegfjh5dwWfNGwBcO50VWUs8ErIgqtcw
j2Tp5EfBc4+T2PxVAUtTcSxHOjyLLzmJucgBnT25vceen5MR1NQWrM+PyrI3rCWgaF2OVnZ4zaKV
qInHQ+8VV7ypyMa8emcI3uG2ynf4EHcxiqjAEvWyk8WF2e1CkQqeAABaVIq9JnPtd2pF+lSZz4kg
bFM9dsgY+RmYswmPKv8xMYt9MYp30mPcldbpO3jwCEWd7NTG+m1EjNYxZjRqgi87761EFI6Dq0Av
pX0POj+YQL17eCoCR/Ec9Awiqky/BWwatEhZL7U/npyadhjusV0Xb3EhXin2jiH3KRvkfGcwRp09
1ERlcUA57GDmqDLm5jX+5a/KaIj4KdOX1pmTpXPMOTSv+HbIRtcz/yg4L7jc63cn4m10e4YqfDxU
tbyR2I3zNk42vjP8lOz/mJfWCXoVZCy9iV4aNi3bd+4yr8Bc1+Yl+kxn3euiWcpQw0nSVOlWRXgE
aiVPRe89c0UZuPAaHJR8JTrrcsKGi+vUIT3MNapFF6myzUyYJpVOvnT2rP+wR1vmrXObtQMi2xyI
KYuc8IvSHW0SBRBALyYC/FJBp/+0bqUt9WG84e29ySTB763TqbIiEKrasXktGqmTztte5m9oRGK4
M8ebO4z9yiymlcYehT0uHyLiubbU+Tvj6YXTQV+msaXtZPhXoWdA8k7Woee1O68cz4MVn2obcF2V
6wyy5eHfGVwXo6J5RWRUIpMYkUPP6pZL4djE3M/GxgliCA9qNE2/TTn+xpNJFGsK4A/9w6nXaHQ1
G8p9T0yqzh9CSxsu+60sq9cBIdaKUCXgQ1X4RLDexYSeYGBnVNK++FS/y9GR/YLAnMehUbe+tx49
OW2FOX7GPS5xK/R2HDFPAOpZT4b+RVM0oy7SxBrmB1IBAgU5KPv4LnphQsKeCrSVBDHXcfGU5hth
gvkPdAY4gtDnNVXxHbzc2QlsOlYxYcdX3iu+WgNLXvEb6MXdMQkQTYbiJwF8YBfQ5oUbXXS3/5Q2
SYNhyMqm4g0lPxoPvNstlQj9bYHvHr68u4+0CqFDY7HA5H2yOdnK8hltmUnhr+6ypdQH03imVk42
Gs1rotmIOriTQm0WRWNqEfmhzh2geYX1OBniDPJSLnIIYxGsprLQ6ejH4SG2wrsCA7Ow0lm5TpyN
gaeKzTL2Wp45xq8uTd4pQEdbZ8+W+WrUaO6tsFvWzA/YQnNYFz0QaJbV7VA2m64RguE688POLwGF
6J96BVp+1HjQHWzRg+1uyg4TY80o2Q7+soCxEeqlAUlKsvv3gWaUELIUZ4rxe6AYsKDDbezpm4AH
Qs2G8TMIODwNTsNUN+HqtzuBw8HmjJkXDqHyaSa4SWQwXiAADAcWwjsQhq+U1bjf84l6RCObsHtq
JgtxUJ49C9v/8LKWg10xT28fMsveJa35awR4j01fnUtnwibONTpI8yFvWOql2aXWGDEJmrel2TeX
mmistBvJtsWUWDrvHVuGReu3L2U3oIyJ0g9p5vkDG20t6I8cEPORCLV27FlvAqwZa67lqrKsrTY5
jOjcUzjyvDmBx2pX9Xf4KHI9JN4bMlWQ75l2bNMbUATs2haKH6ySJrN9tE7TmiYdlDy9wbphbOpT
aHoWHfsYVB9KHxAfRJI5LRh0MtaBcSX2qkYmz0PyTYRPueX0RP5B0JdvULMQiVJYFpezk56KlhKr
6b01mWsXs6HKc+KyXQZBuC4SlKhhHJ5CHIdjFtzwyB/ZY2JZyWkm6vhqTOFLP6dMZIgKXMP7xtR3
7p38Mv/QFlQLvpZe53uj25iNBwO057jkbzMINjsyIyJ4RZqsHLL+YsVEjjOoSchwq3ZeUx5gEl+N
HJb5qBjg2pesFfq6cs0bsjfkCdmZzDH2G7jmDiT93mRYN4usGeIlMYaQBZjTM/pY1W6RIoRrIDVk
aGPcbMdjzv6jPY5slTz2xYsuach5z5MfPcS+qsB4MNMczXVlOa+R7BFAieiK8HA9IR9mqsASL0Z4
2GuolRm08x3D3+kqxow5uS6yRt4y11cIZlTtwbCYkjujG59kCJQm0kF2H1udDylTe8NmelVN+VDF
5l+GjhyRVvrjF8WehB6SjJMCdFuX/RrSvpUqPgV58MnsXmd7ZhwRR6+AUD92LrIPFszdawWBdCP8
wV9AebkP/XWK+2oFnmpfVPkTPuOMSOMEIXrpn7kYTvPL4ile7Myka85IxgUa8FvA2FhrIkWs6R5r
/uyuZu1aTvQSzCvm0iF87iexMyIWAf4MiZg3g6Yvd5Zh7dt0ZRflbxbG5IEScRWH8KIHtcjyGFOT
WA2sG/ZjllcowclDH+SmTP27jrx5NVeCljUCcGJDQJ0Mnzyd+tnyD7JTf1AtF34ksldJSm4ufLWs
EBprQQrgui+xcVP2L20XOk18KArjHaXWZ56SSjnfNxjfpIHidNDpxkhZFal5rHyqJqSf6IyQbtcS
d14ydERh4akErtBfyIo9Eooa7OY/SlNDRvVabAzZgTfnaEOHd6wMPsNZxE0a1XDXUDTWeYBd1Udw
3JbTRbTxiZeiGGvG6d1IQVxhY2X9EnqgG7q7lud7PBk7BitHfWDLKjC84lHHAlKOigSobJs45VHV
mbOUccZ6q0t+WgIaGUPYa5ThcBXUrSx1/vthQWmjbAfLHh0FD1cEQARDGfWK1sD1REi5Nqd+Nc9h
RKx/tto84vbKe6oxzyowTfeKEPupIrYNHUlA87Q1SNxVIruqgAVsPS/09kk+R+4Z335Zqb3pkErn
JQTGmUQcOfwqRT4ySNLivR25EVJ856EI+qfepPBsJ2QikfOEY43Vs4eomA7kVNjB0qfMKw3vl8vs
mdpzZ7YRc+QIA4Zh3ceQ3UHvAoUhBGUMNkZfIRuqLOiLLWmrYzrUB+TES5lUR4QUa6ARb6McaXCD
G7I05JUC0RvrW1TId2/CTkZ0mVp6enyWIcMe7td42bcPePDvo0mNuHLPWlKTuOxug6rWt6VUjBf7
bOsHEzv1cTgkrnXBJoPR3jc+cZ//ZmX1oCXoMs1E9puW7SA9jSSXykleYoZo60I6I9FDPFhtjDKy
v3fsqpdoehigmoR4A5bBlGs7/rLXve9EFsHyH3fv/zV68DH+lmQT/bX/J2zw/0v2II/uf8cevJT5
ZxZ//lfk4L//xH8iB23jPyz6JNNl6m1zNMwcw/8kDlr6f4AhdEyPucO/H4GQLEo5A8oNgx+ZpvBd
U5i6DSf2fxMHNeM/HId/puvwMKGB0nf/j/8LMfjfIQeFMPmz/gty0MNGY+q6Y/ukdLOsIyqKn39/
vsRF2PCb/E8R8IPOgu6SOW66Gjm5KXWa6t6HLtYWT/NOet82J7vFQP7vB/zWPhK2snxCRpHg+ib8
898P7EJH99wHxJdZDjyHXl671qnuaJy3dc0N2DeBdphcJNTUcBuyTrQPx6hrFo6q2LWBCD4kKVeW
wXsAhHdX1QIo1vyP0xCrjdNPFwM1JRYWNO+Wlm4tcDbXRtfuCS/htzZqJwSW0Vs8lPjwZcUKu0Oc
5dLPXhnJce6M1kfRGNbarAgyr2tggnmXvui0nQ+pLD+k064N1ut3+nSCNGARbdAnoYpv3Wjl+6O2
tCqJpkMfHU5bQb0g/HpD097cCIS9EPCT/Nh18mphESEKzakOk8IcMTUaRxmhxIyOyaJlUhxtaZZy
lkX6we0ykz06vBFRDEcd9N53YqhZDxe2l3CI5U6qNtwlVh5cjL7nnvdS87uKwqc4KKs3TcbEUNdG
T8pL0px7keOlCLdoNNwvrNUgZ9VvYTPo8mKqC7cvE8ZGhXF0u2meV7OGhlsX3Lxievv374ZBBwMo
UJ+2x4Qx/l9knddu60q0Zb+IADOLr1bOlpz9QjhsM4diMX99D+pc3G6gHzaxScuyLVEV1ppzTKXT
i0nIkmI93GzBzcTXemzPBr0v0kfHcG/JdNh1vSTtC+wLa2BQ7m0SjK8wavBNx2Gw10T+Kpp6PPg1
81ZaBOZVTwsioezcvgxkB621KvZPBSqJTSwyaINdmu4C18eOVHfT/n56/8KYsciddNM/wXQc1iAw
7Av0wGZVOJV17ec2Vcl+5knp0HIgF4PxsJRH30/U705Pfl9erFzaGm91zI6wlJ66uZUDdiurgxO2
ZGM75ROpRxqB0gon4tp0WvXYVPgtK14qGt0Ja00AHZ+Z8q59VYq/AFWhSQuOArW1xu/t/bSj99eP
6PSg9XZzUdm9jcLDe1eASIqyc0/9awNR2TyUg4N4o1HJTiuEe6xEL9a2lP7F08Zw1ftd/WSrgNG/
TLK3pg/h9ohRfnWo6JIxcf/1OLwTDYA2xfJjRjkumpuWYOr77scbwt9eifSjhaHD5j/OX8y6oHdQ
l+PV6KS/IqRQnoc2pKhO7Vi53M7l0JAM6IzNlQAPbZGQY/KasW5knZda33497ZRjwfnwva1XOjQ4
3bQBFh/6n8CfKTLrIqb/CLekHKzwMXagaLLnIG1uIpZEeG2yra3WOzcQb1cja+4zVqkXJ6GnXypH
/jR5jHrdDN4o3KVrEx/wHuIBdxxhSQ+dlDxCt9c5EQYfola4Doxi/tM0d1mKSuxTg1KV67q4I1M0
YEXvkCGYMQoQEW2/upWEopE51ldpWWeDeT18KBoUjnMmVAP3Lmpc5wbHgM6A43/DN/Le+hDrl2Rh
cjU1MiqNMtAPEB8gpKig3PiSrWZgIyiae/ZvWtP8NaEV/cvbOePRw4Q1FWIH0Z71oc2MXqJxejbQ
7a5yp+7OUFq8LcBIJLc2ZX9bFf6ja0sf3pv0fhS7eM3z+6/es2YmsxxPRtISGx+TGxpQWfr0UVnm
wCR/cG+SPWcN7pU89XIXBhG6GFpaL4KIbl32+hFEesPC02OhMEbhValEnLS0QjgtUQRNtU19zlfh
NUxY/9CY+/++YBSO9993JKTO/vcdJqb6BtH8voQj+Ijig3qZlnwYXggLK0zF1qL794F8n1piHL45
VsQIoCt70bZe+qHVvYd9KxhPgNerZ6uadvfraamqDSB/e31/tmEcTn74VSR+cdaFsp8o44il6QyA
SPTQfgIl6B/t0Pq4f9GcH0Fs1FF0sU+CGA+QwpN0rrhRtKr5G73If2d/R5dlEM6Fybi8jV7DP64P
EEfXht3Jzf3UGtCfhGn75ABY2w2O/0p0D1tv5jCwgyYRCo6lraugDt8jWGIPVWuWlziM05eqhAlq
C4Q9CgHr4v4dlSckW/LC3d1Pe8vfEp/YPSX1YD7SiH27X4ZkFWxwGBur+2mesAPNsj5n8yXtNxr3
809rUh+oAxWHh6zIjbnNbn+2sn1TTaPdfC3yDxSssuX9ep5Vj5g7Cixh9AaCGinzqIBy0k5Zu8D1
Hh0EZCsbucWt9gwaxAQevQxRG8K3S4gmCNOPUL/oDFe/eu6GVJ8i59HOC2cXDcpHx1lWL41oPtvB
Uh/Eqd7eo3FoXtvSVbcsdTaJXbevmu/Y59FXV/z6REDG9T7VBuMRFVm6jnuflrOuoUJsh/A1jLRh
KcLMuIAf1hBrjC0PFv3RNmq1luyLbtDsW1Koy/gDJfOrC1/toaXs9tzoj5amJ/+qjgHLK7v0pRB4
qnVtnGl/wtqXY5VvWAwRHGhqmJ67IP9Sub2dLKf7i5GHUhqMvjSHzkErUVrUoaPjSmMgbCvXeU7C
kl5B0DmvbApo61WO9+7MVdiu08MvaTnvjauqn0jIc6RGRZ4pwfIxUlCJyPez60gyreZpPrSq6OQU
PRpp11efAtyWMnTtJ+p5R1HrVzcxaftmngKUV/uHACH2bgRot8spzByksootPs7+1Pu+sUZ6YVOc
pZpQ9kV+KxFhL7Mk9J4tG1twQZLaW3afOXh7P1XGPGhX4ieOp30JqhOrVUc9mhYCI8BcUwgJQJ2Y
UE1iSAFGIip06NVpZYxgh8QUTTbqnySit+5879dsp5PZRup3yHrU2Twvm6Qrsu7mByHf0+RTQw9c
7aUFCPPtat37CA39q0viL8Rb3VfnGD95mIdfSTL9GakaPmlRx0g0zfgT5yI5GlU/HSpgw4t+0Lpl
PMjm6AtnvAQ1mbxpOg3f0keu5Nb1GwNRsjHAFKzd1thS+i8u0PUrotpl9GRKUhcJnS7fUrsrZ8Rg
8BUj1LUyO0KlY6NUCAURvBo8XKJX3X+VMp+8vHU+k4pVLx394tUupL8IvSq5Qd20V6HbNGfpJtGW
rTQqAVZBqafUfszSYJsSAHPEECjWOUqEi95oCRQWV7sh/DUWzF3hjabvXldkbFgABP8N9TXHUPvb
pi1U2ErVN0bcatGmEs8kuooV70T3FkwF/AEr0fZWNnZvusj3AbfirdZYbdeEJNwfVafgL5VOj+1+
2upYEFANOJv7KfdHjpFxkOf7KcA4yev01hWtdibyC1lRLXZKq7qn3u2NNTdQuKGyXr8PUf3hkaf2
GBbOeLPM5Hy/HNE73FYVSYg265J334AQS1Fi3Ottdm4k6ypZz4ypMdM/UjPchYzyv6MRvKNzTF91
7BmrPp551v/7UBY7ctVXIcmQVbnupyH6bTTANJ2KNQYpV25LHMlb6bTZUw24BycjDxFSEPRjTR9t
HzDShfp0BPAG0nsk9SfLveCT/A9k3jw0HCLk/UYX3RAVBtuwtaZNl6v0uSf2g4lghQnLf01iP9lJ
VAhL1pX+K5aTduV7KAXpXs4klQzZX3Ri/s4+pnwctxpxgev7ZT8dmeH98TUM63QfFBSk/rtO8LHR
8nOMQHqHtrC1/54GgceXNRjedSpT80QNBaUAgdmfmLYJLw5QSE5Ej15QlGNJHqz1WGnuLXRNa5vI
EWsbA9Yrz8ba0fTsFWkc1SvxydUqN+x2Y7pJ9Tqw8VqYRaVogoe/SvfyU8xaYRU39rDG1Vo/x51g
3eshMhyKTD1LmvbXOZzaCoxxH6D4w1cXy8dRFyzaah9xOWd0FcpD2rkY7r3i6ONB2RFFuenTtEWL
2lImFzZeogH2i9LARc7X/UothNcpqOFxt7Z7wKwWb/3tfijh0XSBVjxibYFEVPcTL5+ZbALJSrcY
6ESLTiPKMEfCBwj58X5GNle9dqVNLTs0o3WYdWQnQ23b6lVM+K+M/Le2y7JFKi3tQL/EfxtSejRq
itHC9k+AVsftVAFBcFpNfJiScrJRGQSs1PlwLbXyO68H8ZEAz4UZXAYsSQ3UxsNM56PcTYBt8pGH
WrONGjaWUTMlH57ZvGex1gB3GLPH0cOZfn9Y0reMAy2fKLoedJVa7aYNXjdLV1xuYALOm+qn5Q1b
xFGqP9YNnXsB62dDUy5jO9raW0Beh/vv4yWts6KP623hFXcftCbulztk0FusNrjsikR84IrdGqii
XjDm0gqpw2ntUVcEmM8OzdDjlpK1Gy41miWvZkoglGMbGdKXqtxMmSC/lRmbhFKISqYz4gDWHQ2e
HDZUerDWma5m+dn41oW4AP/Jj3D210SFoE3w3YUfQtlnUxj622BANeoTLXUS9kxpFnW30vTKvfDr
FwS+t+ce6tCFuEi67U12im22IVWTuYdBGv4hqzOmfmqvgMcYHpsAqHRg8YqgFP+uSNB69zX4JhbC
7afWR2Dp+lF9yWQ0bQgGeDDBQmxKkng/HHvVhdJ+d6E87Ea+tlQu7F/SlO2zO1P9lYm6JWxvIZTN
v9IJbmRm1ru+olDdB717xsi88tHscMNzRvRct2vcGbyaYCzMbfbqVliP75rUdiVhE09G/MWQGp0M
J0akM4XOR4e3dRGHvcbDoQ3lTu9tXJflOHIGKItNhWfCgj2VUlAnbFKs74OsORifpIz0jyYr/cqc
oPNSHfrzY6++Si39wnIh9qFHDG7LLbbG7rajFmn8DGw5HmqtPTI2d0QpRtkhafqXSPPafREa1Wkq
uqNX6ys4M8kezmPEGf4uHGXdngIt8AmXnJeSavm7GuOVkKQVxcL8sgft8/6fhslcFLl1qdh0UvuJ
Vw640G/NxHUtZdifoYoOaxQM32XEFGSzqJ81pcMBAwNlX5Blj2WhQVvsk92o64AyRDZddB27bue6
3XLCxzUUYq9HfXLQ4+orKSyEBNS9H4uS4v697jQS8LJAyMJoX+krnVXYKrZ1pn2ih3coxjEraQJP
tIajJu3HN0MEFuQQnCj30x6dQlHG44vyQoL7gvLzfrmVzrQl9k1bpm7zamc2jmvhwo0IiYLL3LFH
2ghNB1u0j1Y0yTQSqA0X3hG2Fd3ujkPUdUcQkT01dE7/70Hev5oP31OYY0bw6l+37MZdULv6NR1d
78im/2S4rX4V86XQd+SeEFb0p8JJztKiqdyY7NNmQmnkf1YlFoH7idWjx9PGIFxkfuFe9ZXrmNb1
/v9wTOW2y1jsVaMZXc2ijq6pkZA2XksmWWQ3Z+W16dnqHG8Dsj5c5Jq6moamnmAjW0Td84b27Ac+
0RhC91B9vknGiQ+4bjiPDm5TxstgyTztPJrzJWAiqBGglcBZLifCRGghJE1Nh9kdpuN/15iz0RpA
uMc90px0bv5D1egPOOi8A1Ua71hY0rtCrc346NbtirYukcejaYaHegzeAttRZ3PAtCQzOpGeaK1X
4eF08gIMV2Mu6C5bEdX/wFxj9srAXsVPUZmd8HPbNyqha8PS1C1HjrpAzQOZcj71icFl/oV22PlT
sWwS1b/HGw8FjNcjimg7/9Pvx/hkF9WnXn8U8V7vJ3NDw7dZxGloXmg2UK8XtPImfAqaRpdOptoS
frba+7pU1AQN/Hq29p5ltII8pOm/LTYnz0fELKL4nNpliQgzKC6a7uY7wqu/qlo7iUodhhA2JzsS
bxmEJabuALjbYLVboNJIdnAK77xJM07dIF80zEcFYNJjD2rvFKYlH74o2YV5UqXroSb5DqrfsWu1
E9TgfHs/+78HWw7FKpxJPaj+igP9fQ61VRyECQQ3M5guTaf2L82k+rNPzldtmf4lBp/Ctsc9jbbn
b2rNU0uDO+2lryZ9z0ZBgFwU+rqkLfQA/IjV1nzocd5CQbbGh7ghJ7hr4ubmEu7FUrwlJqlom1sq
5WecY/UixGg6xJoHs8CVYuYxklIWUeha6ikLhUE37OckgJ9NAWBlm3A17r8mqRP+xSny/5mV9Mi3
15lRucvEk1DymvANZUp5k44XnZ2SDJn79ZCl26I1mAJw2FyNKavPAEmCBR8h89uwjnHlsdeLtD9g
sPYeKoe9L+9R201YoWkzxHYMALy1TX4pJ9k8Q/lE7poZ/cKpFZNj70ZrV9Ad13llcjtXxAjIdI3F
w1uWCM72YYd/lZwMSCYxg9ocObgvXJg72XyYHEIxIyd3907ST+uMAsRa1v70NoOQHqZhUCc0KdZC
8LlbT8RYntK4a0EQ9fSu59P7IQk6dgok2+HQ58F6I6c9pLrpTQTlPs/I1cS9ixDFs/m1h2bcKT1v
XjpLAEax82Y7eI560doIGnmi7VRWVKixbCaR0GnQZNqxu+xZH6yJ7TmapIp/usIeFjLRim1hWDDC
0uB8P0wVOZOyNr8VC2hIyWbxQhvVIumsY2fKq3bAWw0jT29eVTeZP81A0RPr7Z/l8RHLZfoUmTXg
zkh8WIPtnYdhyl/bPEVMZsrr/Ux2/sNYdeHz1LvuKSnbCzaeU12WM3PE/kfmGXENaeNsVJfr59HT
1K6hBOpKQOETeuG1MELffRhrK19Gejc9sLWB/GsaCqXsqmwhcvfzh9MRLdwYR4TpQxopbzOOCeuM
WdLSYcQ40T5q3syf2NfTNzlZwRnv6F8YTPJQmv6fdKSxJ5AE1go8PWNP73EIyuaxxeT06JE8EiPy
C4b8tYbXyu2tbCIyNpEUGm+3wRaDJM1jzPbd9bT27NZNslGMhWsiEv5qtx+/kwLlqXT7pzrwf/zB
hD4QT92rOSA61kWKenA+7VCSJXQ7VjZtVHtnYdt/Az70wCqrP7meTiY57+SJyGX7FMfhbxmY/KGI
rqlFmuP/fAFKL+RfZa/ul8xI5gvlE5aoF5rGdqdW3Btevu7GSbuSROhvxgS+ht7qLm1rV8fhU6nX
KmvqlyLshkc3KxFyIpv0XTPc9I6uLdxZisj7nm7tIFOX+yExe3WpUwz89y8EeA3W5QzlQOeesUQi
WhAkuPUY9q276HthLMuwjY/RlMZHt0rtTZJDovGQ8BDT2/85lRscBeXcsEa4Rz+8PDpu9z+H+7Wq
eETxvyzoOLPUZ+ctyhTNyAexg+g5VT+upiyWwBmzv6lqKT35ibFvDKPYjUZjbzUvSi6hhlJN5V7/
aqVYJ3CYmxtv7AzkdHUJYZP9FON92h4zIyNoDi/2usnTF+DN2ib1cvdoOwk8mZBWk94TTEpe5KEp
/tk5lYnApW+N1hqmu6iCdZshZzQ9yz/UehNvCkoL90tZX28kFa0FWpd81VoeCLgRHQUigoZOmB6y
ukAavxSeayymse12ph9aL/fTQTyHXWzu6eTFT9JArm7q8RfttWph6qM4mV2VPPYB+tBEPwTT8FSD
RN7UbTsc7webWiYi8iF9yyYnO9g9hbXeTPw96DNx6xwhj8aov0+V2yHB8IYISABlUjdWz2FFEmaJ
YkUBQiVRst9mTeY8mcmnjIz2NsO7n6bBubAV3lpW5X851CHSVgSvWqB5G8gu48ZH+fRQM48s2DmC
YpgPbmSI41SjJOo1OoVFMMJ1ou/lYad4FBYkoqnDdJqboj90BEQ8B7H0ll4g403PYHYYTSaYSGL9
xlVq6LqzxQNHhc1/yZ2kfdJACksLSL5JPAFJEHI2nfosaIIPR1niZOVoGbqpKV7FQOncmpUyNHKL
V5dQmJ2Lf2BhA0dZ5Zblk09BdC7qkHY6AHydySv9yaPth9oNiIo5Z3np5FB4zEXX+xm3/a12B4XR
zPKWtUlCjeP1yDCtoSX0HfofNos43HZkG6/cwS9OlHeqQyKSFvMaEj8ZHlJR1a8qoDWKGenN7d4q
p5OnbA7vyi1HnuRoFie1vv//frVOjI1LOBqAYTs85SoUYJoR9Po0R9mag0sTKX9pWoeIqc1hi7bd
IPsBtdME9ei98hHVKsemTIrdmcZlQJk4LePVxCu0rnxCqYiA/4rAca1sHyyETkTQQ4UJ7oQu9dhi
Pd2WYbOmMBIDHYkApBAxrAq7vupxWazr0f4G9uIvjEmEz2VN/FHeH+q8ji9oiJFFORxqy9pEluYe
kDIuGzKq96nj6RfibdClCIBinde6a8sgHY0OC5BjBUk9zd3yzUdg+qB0H+KdHw/Ia2djefbfEbbN
A/InoFuiQ+NXV/06yob2KbNwkHhpia0/tR9QI2V/mhwZmBF/eTGlOgvN52z1myBdQTjHcG8Qjda3
m8JbAs1rLpRlEW7PKLZA9zZ1nr87kfI/ionORFbT6KQwXT5XkX7ssukb/Vi3jbDm9cFEu8YoytdG
D9bCV93NhQjG0lsb3OiQSZaGwFYxgGTY+aC/Tdipa1EcqFZ/w0fNttQJoeZL3Pf7xhSPjSvR6v7v
wdgk7FePtm5Oxzps/t9DNZ+qYDzKRjc3NpDu/WA6Yj/Z2dLVWdqImaiLidnBrCfMfclG6yGsNPsp
aQt/C6OoQFs8finLqP85DvXtmJDth0GQr1L19Y+VKUysrJNf48BI5voZgR+mhaPEDK5ZihQyHMxu
l7t+fPYjxB+ZxrTXROkX9vDkQRr6uFKUzJGXNc+MANanSSlgUU42aSgUzm9SpJ8tEeKfwuGzmKRG
fBKDN11HSE0s8Ki29erFLYvf1OvGTy9GLJkT1fQR0g94iPBhvlMvxFaKq/ONsQ3uhDYmr0GT4wCN
RLvKRkAfVZh/2V0S/BputGlVqT61zEmXRtgYc3gdyXK6PqwnNiHPfcyf7ztJ/C2tcIGUcG1OY/02
OoHc4rVw19FYQktLD002ll8IqsRKV1FExzp+wgyfP02zwlZOKVAJ08ieumSiK0cGeDepcYdnDvco
Ln4cBeLNrzXj4JQk+epTTB6djhv8Xh5MMbdTvyQ0Ed8gK+wRfM4j26H2gMVwPNZeqZ3SWYtslTQz
VMHC0wASVHlO95pQW8M1lkGnJztwM2rmysiRPY3FYN9aDEq7UvfqdZWY7bvps6+LVHUgvZcM9tJ2
jrqbOkdpkj7SOt744sb9sh5NDZBOMmwrSpZ4WkvtXU31txiU86iziHu0JvfzfpnVvrVyeZ+3dpOG
H/wZq0TGOtKW2CFmUkeANz9ZrOB2Dx09n7rpAkgnKGrnZ6Xvku+iAqnn/WdSAaH5KHXvgpspuAbQ
ZvR8qzI8t4KF36Yg3XhZ9Mra+MLfTrNERiGfmejPLmgsq9PE5mvvp9kfpYKZ0afnH/mgzxvir8Fo
2oudmtqKbUhz6GuQGElsC/BFzq4SLPQCa+FCzDhSApYLzH+Yhh3KUAOlZcCFSHlDu0i2mtY4S27u
cFP7dKbTKt7HIw5PO3OzRe+gTjZDW3uK1A+WBXtLpVwsB0p7H5rlAuVJe7CZVMgeihmOQ1s7xwve
074Jpg3uBTFXy8tfswMVO02auWyKije3Ca5FZJ2r2efCZtpdgogp6pG6p21l3ODhdlCFtdEgC4Rd
cBkm85iRsoieGRl1UFfNJWxGcsbs+LOs8tngKTdBbJq3tq2qLZGoGl0BuyXs2Z6WuKrrSxCTyCIh
Dy2UO+4EHZ3b/ZD0xGMxFQdAmGbLB2yhc9Nw82dDIbGnzNJNg9stmaxftsn0Pgu57YM420SD9Zva
UnvTItxKFNbjGxq9dI2nGTv4OUvafqMCQUDTd5xM+b5n9NJiCgdKXNn0kfncl7AxcpJ4rMjIN+hF
3gJEkrc2DOxbMGmKntyUbBPe0Ns04DGujJb4jMw4RmH6d78s5seb+g+NqCej75cTbteNQ8VoxeIK
6lRf/LOau1BWbZMQ2aXhgBDAGmf7wa9jttcQ0CbdTb/BE09SG5U8kjFiQDPIqpKTl+XjQXnI8NFW
Ga8TgD02iPyq7qROJeGMqB6jL1IInMUg/HrVhCDepxQJb84cu7JiTAXOfLj/j9FJIctGKUorjFwY
VZnLcNKbc5SO+grCXYJCnjQBz9c3Q6v95UheHqAIfqEFRallmOt4YKLrjShaqopQnh4eEUGN/cYO
K3WufR0+YxsAaCuGJUkE45I62HkyzWQfld6DtGxjmdWmsaraIX0Kuse+CZK9YUXdQs/Nx4ja8Vvq
r11by5dxXU0XVNW/sFk+etaQe2IY+x3bnpqwIu2JOeMYdpO3oUloblmXUNIpW+sJ2pDKodIiM1Eh
NTJVEaDOQh98hRl3GzutQUAWFcgCPBBdeICJyGBdgETAYcL60RNPnU1moJn7bAv9CH6Ukou6IKGM
6DG8Y3lcnVU0vKcBsLXWW+DWip7x7gIosWADiDaHaFqRYqHYY77WFaLbdrTi93pIsX4SqrizHdRx
bCmYAuGIambjHolISx60DmmUZA2lPZJmxG62SOeCrhY/hABFqJjU77R/CLTrthW7JMhjMOVV3JZo
5ssFu8M+8M5o08a91lTIdIsM4IvX39hJiF2YZt01ng8Z8jQPWBnh5SxDa9ClaP3L+lRYA8p1FWzk
1oeVsh8841nXUnHNNRktyewhylj4S+HbwQkrSwdJMUVL65p0h2AmGVMvrjY1sGvljumK++OTHol8
CC0rufawkK7swNhH9C5+rZ73Y+qz4xSwx/XaOac9ZE1kt+6FeGPgkfDRWAdbL6llqYPqquLaaYTR
6/zc5f10xuY+SkrPDYtRR43NcpYjMLg0EybBqPTXlvmEfwzKuguSLAfTSaREdG239JYAq5lhujVt
T5wCGJF6lmVXyCfgswBVsFtp02uXyGFTQ5ZZVJVL/l+j95tAeRR9euA7lieXg6lB07YBa2CZxthA
rgNst95dOE59dS2CBAzZ8E2hNiyokqvrUJJJ0ncM8D1JMmu8BdESwo+6em1PK9iv1Waaqm0+tv02
LO38Iaqdil9kwl4ygWqs6GYUpOBddGTb18qx5Yougru8n94fS4YQQq1d4pFRUOW9vGqW76L7msit
6pNlZERY9i2oKED31Rzv268nWkgh28dzUYngbI/g08h/u7qypYfYuRe6S8MpnvpTUuVzvmzJeFj/
DFXi7jIbW79X9yvNK41rhKd/NtLZhx42ZVsPR/f+kkSMVTvdll+64r3ugLzBfE/jbQMHJKW5gm6L
d68yRmaXKHlVoiVToTf7LcUU/LBNqtGb4+C7WQGFqj6Dwg6OiD63oNj/dSBYsCJg3vL8mfsSFySI
6us6Cc6CWAg8vPYI7DssrxHk2Es0dYtE6MXVd7RdF4H4K8tm45bJoUrT5thiPu3sLgDPBua2TUsH
wo4ueSqQOgEg2LB7dIWPjDPgxbcS0lnGcR6EELErRLfX2KNzoLRW7CYtiNDSfXe16bBMOGHNwm2X
sMWyWdmgpxje9WD+lHrFBjlecPU6fvUSz8PG7nQTVeLOzwEmQow/6okBEnvEMtM3hblSDhkcqY0s
D0QCMZWneDDda5oIOs4mULCOILXr/Zo0IQpyfVNjNXvwavXd6tLc3z+rEzCGFUs3qBXzR9ecP7qE
QVKRdFkW+y5Y+GXa+fFj17NDAXblb8d5JMg7PgSAV5Kb0w/5OnTcdSgrOqtPGXJIXCjlZxbYv5CM
3C8x+C+N3/Y/Zj6eCZPL/zmht23iMvizgGUHGCxhtDmUf6wSwaj9LoJKJA+Oea0rXXHZGBZU8UfE
g2lOnRCxSA6oyPSD+LeIkyd/dNpvBsOvrnDcT6MnXbAdnfKD+awjhqG23/CaAKoLRPVqBSCeIpGJ
52QOJO+tpn+KwSctE+6hW0xFD5fUhIemIoBzGnvzMnRpvUYr0J+7Yda75FEDZbEQGyF1SZMFTYBZ
ok/UIuQTbMmARis10utzFOzsbiCaduq3dSKno+3Zxgb+uHGyx0Csoam7ZwcxMjR7U7uErBq4+UVx
dXv0lXbh97dGAKy0w9R7qh1ivsn6KV78AkdMESsDBTFSa9PW03ctYQZDf0g4CF24h4os4a+uRxmY
oknGU3/Vazn8Dg1dPV0UZJ2ka7cJcWHEEPz4TNNtjsU28V1e92ha8aowFeXERRqmXuJIgxXgFLL7
E2W2t9Rg/3Zl9ViNdfyTptpbMRntl2uySK0b3ftwO2SzlYyQpmhUh8nU8V6ppWfUsvXmhb+LdRoh
TM82c+DSqzqou1RUl00k1NWaLLVqxiF7dNoyXndBrJ3NZHDWDTKUkwMIfaPVcxXaJvlKYzA5FLVJ
Rq4sTJpCOXKpNrNxPMO5HPi524ngqCNJhtqmh4Nzmiz0aCOQgrOMihblbztckoLNRlRI+xEEArxr
zQpvRGhAqYdm+ATDgohJ0zCfLQuAjTlo8WsuQTIrNxrfLBsWGONt9NHO6ikP5ednRQyKngX5N7Sr
Z2kh0cLmf1I2LtqefmwVVZSXPZKfR8+FCyrHt/9edzzNrBPQiyKU4n5gVW8Xy4GRkvpmm9NJFM0/
K7ROkR2jVze959iV8XfP5yqxUyyHGq1BcvZ8IgQpepWG17zZITD71PODF7gu7cKotOG5H2c665wH
a3bpsJRd4l9NHRRmHrT6o8pdZ1X4VnNpCwoirT2WZ1iX5UbVVUYYVRVvyySIjzJjq4QBPT4oJp8d
rfqEXOLB2VPyzndjHDoHiQppW+aorGuZ9BtJP+hUa5PFisuKLz7D8boXevmI4hlfHqTLKz19c1mO
aIL9XqVLNaXZMwq7ia6UPry0pMzDYzS1V5td54MUVvduCg3/ttOFnyO3dSiM6SsJMdozCPy4QBFL
5fm/tjR3ZeTof+CMVwGZIGjPAImE2CkwjIvFfy+/71J2CmYxnMFs7zUeKjVmxt4K4j+2FYfWhZBY
N/4VD5/5XdrBh4f2+qvW8FuP8DFxjE7NQy9USLUHzURXt/1r7qNsJIEveXH0wabTU7E4ReuxZPBR
t7iO/WU0TMmVaWdY2T1SBO//UHceO44z25Z+lX4BHjAYDJoe9EAS5VPpKivNhKh09J5B9/T3U/7n
9n/uwUUDPWmgJ4LSVpZERuzYe61vefDNhxz2cGzAQkj7+KQT65/PVE8qmdW7cv33536eOZ0HVPLv
7+6uP/IvX/n72ytjHpz139/5b/9MR5Nmi3nw/q/f+PfP/Xzfz4eglqHjQGChsM/iE07y6ITR4p8P
pIL+81mRFjCk2h7BZM2mPMnqkmvaT/UcnySzZShhojtHo739+Qh9saMYRxImmXvL2Ypifbsgyb3k
Myca370FL49ZIeXa1ikJcFGaIGeup9i4dnKADV0/SX6Tho97NxNHd+zj8DOmioUbBcHy0kx1ENPU
XuG/LNhWq/oeUJZkWybUXbb13pER/unccO/tPPqYUBgHVq/QnHBAi8v6yXRL5zzWGEV+PkRE6Fx0
pX799HT9PO3OXNnhpfDa5zr2vKfMJluom8ZPjKYE14ulO/XSdg59MyYbq23aZ+K3k7WJDrsXWXEQ
kTZfGkAawrbazTKazr4jsuQIMIHQ2zkzEb038sjWEVixmqGGkTRb7zqJQq62MAOkMIQDKySxvo9d
pJys34w+Xybk2B0sR5BXO7eZ2pPDlnRp7gqUxOt0oWvSXb+/avEh9+4TKiroqlSP2ECZqCXYtIcu
/YwQLYATQiLYYyRR+PkDY2zTtdf4VMEk1AchoKG1KEHzpwgRDWn78EpZ9i24PfuqZbGh1ow2pCj0
68FNjIBc6I5iRzB2riG1VA5266hi24QGta7sYNLgaFoirwNramsUmCZInOEKWpw6BPrlJTFiY6vV
uzCGSzYSkEIkG2ugT7YiPTAzLmADIfALhLhX9A8eEve9pI4J6o5P0u8TD1GDlqhFK78Q47Nm0v6M
/qpfw0EAiEA4DR0nOmhj2Wy6yTmyNWDMHWYMTnW57DPIKdy90JTzuiKysQ78OOnOs3BfnLBTux42
SWZ59JaYnbTXhD+Su9ygQRVNRmwOmCytMWProtxn13grbMunYWmKk/Ce6yyFCYoK9mRbir7ATDRG
Y/eSs/gAiobMq32qMsbFtPC1gq+e+0yLc9y1LjtoqeGQ2aNC+5Y1JCQ041s9gUIYmuFF4PjMsic3
ccavfAGVEHfjW7Z0xEL4VruOce2sUwOcTEy/d0VzOlim8VHWjyawm1s8JMt2VKDtC0g4DlmDu0oX
OLK7gxPpt3IZ6aB38ldef4eJ/ebiDF1LF5N8U+oj2tMAAD6ELl0923IgndckW1o0MwjRSDx6Vh0Y
TodcTWevfdsSPUb10Zr6GkFi6GuoTsH9iD84Uqp617BnZeHvIPwXD9wg3dGwrw6NX+YSyueJKOcR
XajLcOTddmJAJnMVXeoYRY80GSKjAGrfrcgPQqfpXvLRReLRlzvSYvQepJz/HPYMS/rFe4saQnvg
0S+bviAIOIR58eDY8lg7/sFPVf+nMq8lD0riO5uD7NkrKRo0XIUDzRYRTKZxNGvbeJKtaSCUDpvt
2CGPJexrouihs7IwONHdbYFC6pDgsYEEBTrj+rVE4Dco26a+qSpUmrqnwdi0v6rUNF6rnDNW4w7q
XraZcTL8HtDX3BB3X7S7TJq/Tbuk4FL5BwK25S2XpDtpIKnFGHqvi6EP8RWYXsMOeZqdjwgVP+cw
tU15Z/A3UX1A5hbfXP2nWIjww0P730Vk8zkDIAmXBKDmuuH2cf3bG5z541qcYE6uaA327Z3rJ7eL
Q3XiL9nT1Jown8ri3e889RZNlPkqpwHm2d60LUZREJgQFvDseDYqVO9E1bu06K8f//3wb9/zbz/3
Lz/y8yv+/rKArrpD8HnTu03E4ZmESJopFREKPIy2Jv7o749/nkkdVcefZ9Yqma2eVKS8JFk3JmGV
Un4+WjI6OXPZU9bkIHwMbzpm0sWLXAPuiCvVHnvd4PPvh97ZtCbAquGhzaV5MkNhr2ZVw7/JaUrN
j3a+UFM7C6Ev0ZzwOHR5c6zT/iNT/MPTXMVAotikjkq37bL+eQprtzr+PPv3r2il/pvv/5fP/vXU
mo3H2hLNNnSHiQAlezpGnnsAu9rvak1QXuMM9fHnGdhJ/p7/5nN/fwtlLxj+utnX19eGoIH5uMww
G3SOeMIc2CsojMiAhXXTtUd5ffjrY9M3AdKYaXs0YBTkq3SuqIOi8Z1JX3MckaWTA/Hz2vx8ohQW
xytJ1kAUHkQZ9fQDZXf0UjJmzTQuuKWzgz2CX4xHjWuFX/7zjy2z3x7jpWFxDHt183N51ADX/rrW
Kmq2I9x3zbp84h3YlEMmtx06Wd/mPnFhQv+8Sj8P4vpS9fcjjTw2pGrt+iTtkLUE+7c4Rna1HBcD
qJOOiYiNXJjgoS/6o9e5lBywgezM8Fea3nzgdtn91IUYGXIqyL5j2mYNzN0c5FH7Ukacgpr8VHXW
GCQuM7DkmsteuTvPBaVoxmazToymxKnDw8+zfio5NEbzHn2GPsbRqI8KJicMn+vTn0/20Rzum+re
rci8ROX9iXUTU6ke3rUykkAYjUsRobOdXxXF3mpcNPlevZ9sf/kDLPl1McVTo1oUWCArzoTF5YE5
hd3rQJCEQjn3MZT08VvUnQ/iKhyYnH1kek4g4sy9byWNrxY8eqgA3lAKrh0yjFgjfLTFo54RkKbz
ixT5YZkgddZk9Zwr+uZr36gpeJWSGw2B4SbjTLEmGyv60AgM+tD+o8REFMforUCdRTe6SKYzhRNa
+3zK9nXm4lbKY3onQGcMcrA8VbSvjTd4oNGs5sbHLgCeqMECgN8gGpvpNa8joFpQd2Zv8G+xDu7a
BASDSxo2gr4ucI3xd5biSJnscJ/P7U2PEH89umnz0aqL6TP28wtfU+9YmFIQ8wRmMRQbeb1ify5b
5vze5v8tBeBj+p8fSPmodeL+f+2+qsuf4qv7/wEVYKv/EyqAHmOWlH/+x/ZPV/0XXsD1x/7iBVj/
sE1l4+5HteYohZf5P3kBhvqHEp4vfN+2sQgLT+Lk/09ggPqH6TED94Xt264yfe9/AwN8fqEQpu9g
spM2UgT5f8MLsE2PX/UvvAAFtp8JkmT6yB9nSc91/ysvgMS1wcgyi5vA/5gSCiGPCfrWQSyyRsE7
bOWPndSlnooq81yyXWkhnrwer1MnQdVJIL4kRmI7IBNlb/bDje8k4YEj6WkUxLkxP5hoJHWfdpa8
KwkoLPVaBjcu0deREQHQH7hbGiJCT27789uPupXvFlHzh6YD76Y7S2wipZ/pREA+Fg0ZliDjVoMf
GXfTED9JgIUUclSLniw/55RZlZLuvkDNd+o4HgyWYj+CHOT2AosOpXHVxqzEIvkFBBswNWRXsDIU
pG5Zkn8lcUrizGSkPYcnZBOKef2l/iXqHHDgZOHDGkktC0f6JvS5UEUzyy3992mEOMufQpdlUtMO
iKwgaGvbLKO/99jHzfjZprMZOF71Jw3z34nD/9IZLlVC3kIsu9u4EzdRUY7HZgrrG6sMH1JPb6eF
2z6BmUvX1ckPTva7FvaaaGHxNMSQgay8YSiRhcykDO+qh8QVg4scc2oLO5l7cq1zScDsNJ68wiGo
bXZuQMistTu/doIRsc+anNXzNq4mn1AYF9K7wCJeDd7O6Vp8p/LGiQfnsyWf1wgRVJMFSj3C4ZK2
PX4pKimGqQs4XAGbdJPWyPIRQO/I3arOmVt+FUVNnepJb2/+hIXltbMfo2/Hm82t6+i9Zca/6uWx
KInbJhiE7cjAlmR1+TNWrWXTdvt+oGk5hBNnZmtZoRZ89x0BNMA41BHyjob4FMHlQOVur9BaOPsk
VZ8TgKReFEQUufKXns2EsWn9noxQy8nLmGmVM0NujOEuM5Z2E/XIxksiutYJml/koyTgpqP/HTLC
LDx5RdF2G0aZAsBcsTBSqIH26dbfIHF9XVqgAx2C8Dj8NVvoNMRSO1tSnOJNk11jWGwqY+xb2YvT
IHfpSN6KIKgypvvtWsVedfuKFInVTMToPZFuN1NuBHNLDXvVInHibl/kaBHpWuSvQHXLVRV7Hz4e
axKN6F2lbgmP0XumbD8znEPXY+Pas0e9VmX5p/S74pABgZOlUQdplTS3cT1sXd/+thQnFa0mdzfm
sb+uu6Zn0oJdpk62UQytsxL2ppBDua18uAW+Bzc0gnbpjDBsMIBvGOU/jBbZTEowyhPE3ai2BVuM
R68BZ8RYMsh1Yx6jwoICRdtcpc3rCOAekUD8tKSUHssk6WcpkFv5lD8iG5hxBJnPIhR0c7IvPbAV
ukv3J+y4E/RwNBYaHU0MSqKRWCCb58Fg6EfcDgEYyFTgYnTbqMzafbHYoBXdLtpAMdqWfonJTd4a
jDx2tWrv6LUmu2EKOXLl2uZWiloc4O7adMwpiELGNOj1+l1f6YtRRbvOUgpzOP3oBI9cW/xqwRgH
frerihzJ0vWhU44R4Nd67TsfkatL7pjRYxK2sf25JrEBVjiQuNs4mx6N4sYaOBrIslpwzUX3BBKZ
x8Em3yTyc7iDPVHgTfmrYdHetHm8hej2R4eVDhIMbwZ4MJHFSMY6JDm5z/kxodUwzRzhmvSs5dwx
sFaXzhHj0b4JI6s6SijLm66ryV+5frYP3Zse8OV6cpL7NJ7P+irJkldxVsU451jIQxpPyA1Guawx
cA0n0J5ENI5HBGrehqZrQX4KhwkEf2AdrD7aMlR/AfgPfWEu+Yva7ooGJGm7jur+qHmTao4Pm9xl
OCjG9lnOTnqYEFdqRg28BsghpXTuDJHpuxaP28a3ogRU7LKxOlyIk8VvbvvuU4uaxF+fl6UCeedb
4/tYqSshiz+QEPVkMf8snvm7dGHcdHNzbH549JW6MR0XSHrpPceJR9A2ybeB70FmMAgKlwaX65SR
bNNKR4B0Kd/Y1oZA1wOx9+RpBpbD5Y057KtEFLzl1lruMU/CjdY1EH8Saapi3s1RfyZf0qTbnn4j
lKnhybX6WAGpO1acl7d5GT7FGEHPAnBeENr9uSeNDbqGwm6Mak8lQSWhxbmO6R4szHrEyn4DvBNk
YI3zwXerdpP487iyxp4o1K78chwXy8UVq+IrwnWdVyFG8r2EVqu6qxt8yoqcXlpati48zlBIff1s
ZCW1eo41qKCHSX6MGJP2Cjg1AnVwQbbPv+eFTBxhXhQ98TRp9oXm474qlAXceX4wsJcuRnMswSnv
qFQ5XSFrgltChnKJ2ImUapbMwnuWhnJgB+9J/5i4CGhVtLeamK6VmKx+RSIzC03eB5BYGPCgqqYX
0yNq6tMocCRdlaV8xlAUWQOmeHRpvSfvRqADzCgzhVRLW6ihcZrPnQCPV0pyPtWvAssXdhc7QyCd
O8u4GuXZgSHE1L4/gD8h1Dsh3Vm3/dlzzQNQpmmV2csps64bOHE5ixfInPKkNzxYzvOFCNydc80N
hZCPRF/Pxamo+w9ErI/5AhCT8JSawX5WrceU+WXDDKZvk9/+hOMON+4bXU9FitxYBM5S7YqCQNgO
LGFgpMvdgHt5rxz7hhrxrWG2ic4/2QCh7RukkSbuh14idhyqBmBec42eALg9cRu7MyGAFvd6cO3F
qhQbl9OAOo2H+CP3af/YbhzjnLW2cXuEsmigxHuZQtCsWTNvl/6asOuF23iU95gCi8AuNXm73CIz
4rabOhvcc56Vl1oZZ8eUu5CwDRTz+tUoxe9iAO03jalc9WJMVqFtXwoHGQkuULB5Cwp21IxcOTsi
V89L596NLverbp9GczoAAAQTIVKiFbw+gDHaxvqxUOplYfK6LtBImCAWyJyB+4Bh5mIUVkCwg7Vf
uIQYzd31LfmeUVxBjuuh1yRt99koeMJchZ3vPlZu+AdHBhtUdZ5Il/MRvjbA9RmkMksnC5D+HjFk
qILW3fzgNUV752csdZBJVxZWW3AkskH2lMU7O/llzQRWhCbDeqVtvfeGBhqFdDjZtt2jOxGQaqLv
IKZhPjtFL687ssK6RdhamjH4T2cDP6lo+/VkXQG3NlKYevpoqhQ6oVe8azFuJ6cpT8soxAWZCOie
jDBY7DkDyDqEXap0Lm2WTkHalfxnDX2r8N6LuY0DBzaz3VTR3gB7P7ZzRS0L7XqQjR00pBBTmjbx
xTGHbO+16gPkV0UaDo5fMaU3zAh90jKtusFPkJ6rKjYvPw8JVZIr0QCRUy/WGSOBTQE7SpcSw7BD
Np2XRiermZejgWH4QsJzCUAqKmF4uWvD/lXp5LdMAIKkD30MKtoVSPJQCAVz8mpkDMiSFs6Ox9x+
tsW+8aDVmBXBJ4JZciB8CKgTm3nWkKqytA8ylz1TwuEUO4l3YcF+gZFj7traOqsuXSONdqD6Sjfw
e8fEXIOIcpzb5paiaVvl7q+qID26YmUA1E/rBKrGBt+sx4RucYPMRQQ1a1OuoZ9z9xq6O2IHIFrb
K/q1BGaAzBcRzrJvWAc2vgD+HMLewasaMjpZIIvXDiyjZGB/XQPrwFSZLjPZCLjLTZJ2mevqO+Xb
pByhyrepM4xB3BqFvxnpzqNrJ5B571fWZ8kIdAVzul4PFoGBrUV4QA9bpxu3DPp3Inbw9hGIrbvn
bG7QcVnX6LHYBthvHcTCbVA73gcFRxG4KgSRXlH4TXvfz49ZjEhqSkIYgmP6FnodzQv+iJbyd6U8
PkgBpDndjihIas1SMpwuIPH6pnmIcAhvjLbdx2gNSV5z+U8iLuEUNL403bxpU1L0cEN9OngypjDZ
2BOHjiGmivZmEVST9WAP5WMYIjwpfCiGaMjJXTMkEw9zP+gIIDu4q6xNeBFJ1WRK9xg7YEEhtD2q
pgXKC00tcqsH2GJ0KjNCjnXz6Y/TbkQ8WZDXwMYzXulwThkQvnNIjQg/4UTGrxDHuSkQ54Y4JpJR
BeiXn7TGQ4Ge5kCKhUWGlXuKeRXg1TxWApJoPNzDuU8ALEawHa+M6qsnPC3z9ywJHcBTJH1kqrgV
vHOxU4CvqHGS2NajVZhvYyxxxVfumiBlEj70cH3Byj1xQNc57F0ypDXOXJAMqtnDRvuFm5eaTXsT
OFb/Puyicxyq5xYGeGP6d+lCqWOR6ZFkF5YwrFzsHys82NzKITT/AmBqWj3PZnHKZsvhhkBFSJFw
hB3mFAQGoDBuVgUnFMTGBT6E8oFERQy+xoyDJ1yHCWrsjFP4Kl/0g6ZKsRIrwIuvGUuMb4nkJZm5
rEDWGYx021M9T6yj6ABH9s6uw3hlmFjn5qemBOs7hS/xGH35boi9CHxuUga+lYEkRrN6Ahw4DNO7
kdI3MAnz6SkpOsJmWaMeDM5GbFwNiTrDpa3rjrISfXafngfGwDgr2ROi8Kq4+FqSbicQ10cpjvSs
YGwW8v9cLHjfOMluzNA3A0jGD6ohA8XOfhv163BGPXWDZuoU2yGg7aF6NxXtyeU9c+Wj40uUrjnl
vv1iiARJg8aRiuKUHHDcI1sz9QnLKzuopg4pW7BxLqyGj4RlccnOO1E7fzRnQV88Aez51BXjslRO
2y5Lur2ILgsdvmDCH7fpk/y4TA0jNAifJMs9ud78FqF4pKcCgmBwAmypjy6tVJbubyjrF3y1gKcl
meHpE26dddlbciWBfKwlU7f1ElXw2Zbl1jcQTpv5I0DIT2dwi51cegaALTk8evJov5b9yuBiLvTw
yLjUvqbqtvaDYDIL3K9mBlu8mXZ1MdLhOHzlExZyfTJhDXHI06j6pztgBG+s1CzbnnpMhOiDuirF
CsvwyjWmk1NxHm1zougndvO+gCNbES5mIVXE9nKTFanBmBWLarwgXoO8Sx/7xh0Z9Pmzte+MOUjh
+dGcp+5M0Sen1vCQhD6T3ewYu8MrS667R5d+hgNPWkUyE31I4rjvhfgdcTiGDZxrFt6Tqm/LajrS
N/sQc3bDYKFYmb315vfiwYY7QKTQKR9tyl/hUa4W4wEM1nOL3iBKc5o7BPHgz3+z7HCThnpfGvP3
FCVPU+QdRIv+5nqaXyHsIwBmeHDUXIExCTemMz3ETqjX0gvdddpi5QQ47mNZ4c24YHBNjgPxPUP0
iGwg2Y/m8kdU0y4zG3k7Tx8tOMwz58zV5H9zRden/oqc1q+FC7ABjTrhO+OlHRw2CeRWay3ZPltl
P2l/4Fg3DTeVXsByR4VYDXSln5EiVuCiCbEQ0dZpBeZs/KWr3EtfSECoLmkLQDk3uzWBMfaTYWPg
tPpEXyiJXsbaLxhSpsPKFujGZCzvbDTWGwuo9CEO/ZblJblZZvfOF8l9bDK/Hdtxb1v3djWgVpiA
MkcAdm5HjLh9RLMsNDjJL7xTk2wfqi419tCQd/DRf2flhyDWz43dncZCn/eaGKNGrOyZOIyqK/eA
ZLCP1dcJQ4j1QLf2mvHo14JLeOPaBM8I9UVuTxGYHq0niuMZCqCDPXvMlxPmkw4miqE39DWwRETN
aRJ0GTggF1e5w9Q8Nq1+75cQeL7sv1ujuHFq95IQLMU+mjwvGAtSb34YIueuF+1t1VvfFufWgvhy
NAb+tDNGxEEMUtxs/Cij8clOh5PQ13tCEUw4oJij3CB3CzqIZX5Zc/WbnMhTH7bn0IE6UvfVo3Co
dgclHzzzpSqVva0Jd7O0ae4rYDShLJvbsmwpjvIWnybHBZsoqL2Td0eJE2rfzmMdqIGjaYHvjdTp
KrpFgCfX9qzsd7N6MLhaWL678lQScAIgo4Q+n/nqbiEh5MjcLN+ifbG4ZtpTSzrHpR4MvH85/6Tn
RcjLCkttOJFemqjDsKqHT6JsajStw7CO2etroz6UwizfYaOg/JwuMzbD/Vji9Rgi11xrr3ogTDQ+
lOSv73TiAE2Nv2gwntGaEnr9nhFS0usuIVXSeUg10hjnUvf+96Knk9FPR0bUCOBiBJO+uXVGgJvl
eKIHA+kfmsqoEjLv52NeW8HEAdyE2aej9luMkmhFZkF+qKeNcsVnJfAVzmg+QAtlqOzQcPoJS45o
A+0S3UuILPOp8IOR/xu+F34NHdsqZqAdWeM9vD4C1owHzzmVoXh3eyyjpjnss8zHBz3CHjJc9N6t
MzyUC/JDI4OSUGCbZ/B+UFLjuOakjmksoEdDh8AhKWMx70uzxsNbwNy28+m1EimqmWwArK5pH2qL
yA4uz1s4z3GTFUczPBde7x3qYdimlWz3ThUd+CuatTUI+nQDVEwTF1nP3HdjzTMXBiko/XUf6P3Z
5k71xSGP0MHWbo4pFqGqmCC4m4CcCD9tzVXhI56eozjck9lE/ULnaqnH6cFKsucOLd766sRdqY7u
4Sif9OQDX4ij26VeuGUW2C/oupvE6ndhq08At9A8mwPi5WIk1d2JCW0d7XBLaMa12UewvXlwYiUI
kK3ZESVF/DAB+Z/EwEs5xncE2qXrMOO4lNTZnvb3tx27d46p2PTT8TaD50f34rZJuuJFFmMM9BT2
leH13Y0TLQQH5rup4NeI4jXSnbuJU3I+mdQXZnQDzXzYefZ4ayhAWKl0amYayYFgAaAJIT2dKHQV
OSd0zZaZdJDsmveXIhVfFAw/3g/wT31CZxMAHP6SHYjG/OQPGnYZpH1jDbSBG1q+LxXwCt8Qt2Jo
Jl4kyPYwbDfcP1h9O6wFllP9Kr38DzQT79YrCXdqOlPchJ6MTx4W4JWS6oNeuv0gaZY0Idp6vhb9
nmr/VSf4RLckSdYPrsPtreKkXS9xDvIB/wT0CDva10Wt9vhMxdTQLX83SxreBpPhQc33iBAPg8r/
hDkESstffvvOsZFXehvZJ55HUsfY+uEFzfa33RLdk89cyZ6ZH/D5LRu76lCDSbalIv+q8kkchW1b
G+XQwNHeriVP8suz9Im41exVwzDbcKPVJ7qdV3HaI9Yn3oHY74kHd2r4dKABqqX2VoJLSmNR38zW
cq9MPR/Tau52nBg525fqKyHt/GhAclhnJpANUQJuL+z2Jb1Oqqvr1D20K7ULVb4jMWompKyMybBY
KFVd8smPNgmg+5BGDcAB3HZYKDaIeAXFWUmAamaig5oGg054gsBgtlpYL7iQhqZnAYF1zMiAFGAs
H17zaNQOFkWbw+IQMd9gqLvw1Zyrc0WXh8wIix5ANos3SxtvkWfep2W0RuUHBhCt+sp1x4On5p22
i9sUBfXGh4/G25aTWd7Ch2673ziAT/5qrEXGJKIisURQuk/mjCmUTNBCw42nz/LgOPYn2L6Xzkg3
LhgoAgn9iTwBaEomg2VgkuNBJdFxyoHflsWvorPzQE4TUAKOYw+Nqf+Ms/ecZDWBtlm2srBTbGJ3
MtdmAiNM04UdFDskZA93M5vmrYfU9Kh2lPO4rWzC2ZgXsAggsgmWmMitHmsYLxMtGHpFey9vvQ0A
Dc7qEdQ26HibipiIFW6gMcgN1s8kqtr7bni19TK/+t1q4iS/H5b6EsZwIBpWzrbR6e1ICveAuHYD
nuXc9c53ymCx7ECl2FVZMS8RrIauB02ghf0pvHtBU48pX7Vva1tig7ieMcMlyKyM4zfSO1q9etfM
PZtMlV2I032JuQP2tq+eQm8Ib5Zi/LriXXbIFJGtObZaMSjdDF69LZfY241WifIMu/2CTCEDRqYR
9gE9drBKGRvtqO9e+/l+uJo8qmvv2wvNIJntdq1S4ppJHb1hLyLGq81QSqW89IvHeBTNwv0oiccd
QUitOPScRp9oNOwatDDu9eJj17+q8wA7w6vLsV0YEIc3lFekD5E5mSeOvYtqIrVSrzmauXwvritC
iFcY3CVBNTHzwyWKLvAE2nv4z+R3TLSlMLNs3MF9aVlnIKZSO8TjUQ/Dt3CKR9HzNk8Tdl4o0Jul
74aN7sRT1CUKb393USHdjhGtzKqANrHm0Pgx17wFdSo3WNM5pmPBCV2jXee9XUDWHnbRIB40MWwa
DR2IYHl1JdICmKb6lpNkal8PuewIBRbKXvao9Buao+M87GQlqHBHBnOZ+pXnwHmiGJgnFhdwPOWI
P5xcnCzVbQC2WG4UAimLbCUV03N0Ovtr2PdMkaoq9BngDB8hSmEFi3PDyAu5O2dNzvlfmCUIUIfv
ufGR7GySfpHBQBjgGpD7nSPc7Ibl9Cb3TNIqFrYl7ByURRR7KwqVj7i3rjt3n5/AnuzqieotorSl
QU5Mo2dUO2zpn1RfTBJaiTK5WI69AcQ79U0H6la6UUsjH/uFLSX1FuCzuX4SnifO1RJyGl/Ac5lQ
GfC8IwDRQRbKz0XyxzkI8o8jvRonhW6Yt/tQJmSW9V+8tjFjwynaFoy09vlgfsRtcadzxw+uwqkD
QLCtxcCryWT3PhUlCyagnl8Mtn7V6BFWjmQ30HF1vW55jW2pmgCx6qMdEzEUFxo17FBcTwco65K6
ux2T41zH5KGFOE/cKxUIXRmL6lLRHiWYFkEafW7NHR54IxKuUGfn9noVJAXYisaycTVfH3STXHkF
4eekGgYJ1EB2Q2dTyvbdEeafLJ8BCkagtgaOW8rF/88JpJocgFAmzGqrNi82tHVxZ80Q+VTdUdqZ
KIXzQbjbDjcNVB4EmKxN87ob3sAFDSdKSh44Ep98vA0ByWqMNmLOlBkgNStl6cDcR46M4+yVS0KP
G4d/alAsK0crzchs5ir31P2CFHWFnypc4WYv1rT6fFT6cbUVvnwf0Dodu3SkpOtxCCnni8Tsl16a
6Xosje96Ch26SXgfG603uiCcrfe2NVLH3QwF6uBXpr8qoSiewcQ8D+7sPaSmpBYth+cWCPSWbAMn
nNdD1xU73gYLTikatDAw1b0962+JhBPWA+QE6TLrnLif7bZe40xIblAxz9hmWqKdsZhgMU5uoJXg
YU5Z5j1yTjcLAMg4qz4qrvxzj57rhq73q8WEpNY1I8+xnimgmbm5I0VjSAjKi/Ksm3GpEcQqOp1j
ZG2WJKcvTF1wIbhnHZmSAz2YEiMRYJrrijjEqngGGcHchr0uiGVIaGd/KReZB/lIIEldTkcktCtc
ByVxpnrriKncu8wbcW4DIzMVx/YMJuRx/sTMgYkEmva+kfFWJDI/NFAL6ipmEuu5h7YVUOuRxW16
avEVtavmCGaRdOVn3wRHYBgx9X3vZc9RhkEkRUW8shBvkgcJn4cccmh71OCa9p7fwaNNr+NzLChj
IF3m4xYyBX09oHf4htdpksWHaQTt7JoN8K5u6Z6ZIHB1ytc2AYC3II7dxLiA1i1Irp5wQMQdpDOM
lL5z3Q+3lZMynjLZN8qu0XxrzVGH3ALk0OWyI0FauGJBzheBkuN1ITpwYzAKwrk9kjFm0btAUNd0
U3wzrBMMBWfbcf1z48GE0jW2HkmjVSF42UxytNdJN8NsFiY7HaPKgFwrh1FPtYKLZp0BLTWDOqbJ
4VrBHnWODmNAxQvSwYJs3TuPZmxcm6RsFB3gHcBNXJteUQdmyOSicN8WZU1bO6d/UjYa8Et1N7hZ
+vjz0KK4X1nMhVWEjWuJ07NZ9PY5G+XJMVNC8Jb8c7hiXxpeZ9jKU39v5RgGlTm29GsBMNhjxjiy
u2QZutn0ytK3mdgyaBNbMSJr14x5+xL/BE4ujB5IuS1ov1vLJeYuNZvh0nT+BhBOdlO58SFe+OEm
tYmSUm526G0mcf5bLdwQt61XM7CMi/ufB8NkTieOWLbNk7c49KgS/Kei1AxEjJNFAvl/UHdeu5Er
a5Z+Ip4hgy4IDM5FMr2RsiSl3A0hS++Cnk/fH6uBM2f6ooG+bGBD2Bu7SqWSyIjfrPUtX9diRLId
FHrCqIGBDHAsEfNdSzgNB1QimI8jZewijxTtDl0Q6XT33kLMjU1AoAmeDr8Iu8zn6K8ewlyn5ezz
P6EzPKUWW0KcUpqfL5hdq9cfhpHe0UzHlZeaz8ZMBsiwTNNMPOh3TpydJZUYIcfmo5v13Q3hDElG
6i2eBnnKRlxFsu+Obrrg0qz6zkGgvytLzCEtz4Iiw2iTAAVciaK1d3MFK9Jj4Kib8bDXB1a7Vitz
mugOMQ92CgNuyR9tSFJfIsPYCaPXyY0696EWMyHyvlIgCkdbN7DaGzU7KoufVafon9JcR341jYwE
jEAi3Gi/YllIDmCt+mMZ7g4QE0FRM9zvVDb9jgdnfmCbATjEdGm+vRWsoAr8OJKYmaWD3+l8amTi
kpiYTZ4l5kZYhB3yBZ27brYuUSYe+pF1kquVJ5TB5lrEhrW1zRZ8wxKfOILTqlJzehjVoB0yLGye
O1xHRKP3tUFhVelAT0Mj5kuXS5pnyvQfpxgqVgYEWdxQJnI/Jh7Glnh0xnXobGy+N10XXbHc7rzC
QCxsgBCxHQADZpSyEmXqVIX1I3ZodVP1te7VMXZGuWUm/DYajbkaFZS+mIXywY0nFges1XsI0Jup
CHe6sLW9mzqS45ykUdNLHyws7espSZ1NUx/bUqYXTjY4S1bolx0pnE6vP1cOW5RSy2Y/m3jk8XMX
ayKZRd7g6gAYu0IRgIiqI/gxCIf2AlWI+Tzdyiqnh+8BlDHN8THT7hBUL8g9YExl1Z+N2AVMQ6NK
tqBZ7ygrUBYNxms9lx9lNE1rK8FF51WNPEkvXuwR5qee1GqdiQwaLW3h4LEnb6bkBU/YgN/b9AGy
ZmtptcGqcLWnTrehlkzgveopeSUM1tgO7DZZf/k6nokDmLmNdDrzMUXCPU72Z+MOz6CW5CYyWOYI
lzhxS5DQnjI3KhtKgchyf/O4fou5W0lJJmaTjspHfe0egqR012EBqEfM5R6I/ckkSXxbEve7gnLm
o4KIdn2hPRhuxcxYSN7SoGYSbfcUpPMhX4xQWXRv5UMHa5PnA4b/qrSlecndYuumurnJZ3YgMsOd
ZCQI9QRMe8aYBMkNOY4GOf+YUjSHuHIAcQ0Otka1IduI0YcUJDwQD15T/a3MzDW2NkiyfMbgkxoo
PUWrrk2ihJ+O5asx2R4ZottQt4KT5YRE3lU6aGlIMyeMu+SnpcT9VR7bcHhPyCHHblPo2ml0Snvb
GLzonT/mVXSKquzOKNPnAFDKyg4iPJXmprZytZ/5iVHeZocOreMlxttD1K9fKdQ8A4k+K6vjIbGq
2PVdq/yTFqQ/1NG1SGx+YHPyYkBisfPyE0MrozsbACglk2sGn5k3NfsBcQWMA26pXtViD7nhgxL+
5pBAcj+F/aUqjLU0YvpbB8ujrhvP7CEgpxBUQyNB5NNzHs7tGug8oZ9FRkFVzNaKLTELi0TsLYQv
rMMcpI7ZIYrNkHEWw3fwTh7rNYPJH98+asdOq0OgsmW9kTlRqoVg/zksn27y5EHpTf6Q8dKB9baw
fQNgiuC+KvKKR+QKvpsvc9s67PdxypwuoBfaFPlQEpLUsfzt0e11RLAPA7ZmhxFg21m71hD3KmxK
n3VnsWbohIQHOmwSY0xqU4YVHrpVosD4w4EzxeoB5M9zoyyaupITFnfpUrfAxPEEMe0o/nvLrrcm
jl90lkPJelrwHifOVgfSHLdBdA5ZSwPufKAOJCjHTMDVeSGtegJXH//Qh+8NaX2QpbjjF9CKoag/
yNhjhNO+5kEbkfaTdWxw8fDwpaVpfFSt+yzjasbrR9BDkfLBTO0P6nBamCY7pKLZeoP1DaOp3Btx
wCuLkUmGo287kKaH5e5Uh6lkfytkH26zHFCdiNajp92YK3y4MQ5sL3d+Rmui/OLLjxCNWZRPbYIN
P3T44SPF2I3GAjuvkA705QLFS/a8VC+ybyqm73q2Ls0pefLcaUcJdZJB/1RkfGXjiGfLlNioBgKo
G95ALlT2+Sg5ORoH5KtodcEQGj0zAxSa4BRae0OWiHWKvPCPItj5lAnK6BzK25rwwHFtlEtcpPmc
WswWPNJnvUlBUkp5f2qaeV7o+0lzU5g1LNK1NxkTAM/4yztqSfY+k7u2qiqG+fGA7jfHNrcPgAn4
hifHTdMWts+zu5Gj1X8NwIHGworXOqG5D9pbVIevTTIXW7yoiKSSgnFRkvOwcq9Au+AX2+2blWf5
CQHdGscpgBPQkECeeAOt2QX1MYQb4mt4rI2GOVZAjPAcOfbaohb0pxGXIzqZYt2x2t+Us3j04v5g
FqLcyzTHalmkydIwb4tY9vuwk5pPcTRwL9VbPXcVfEjrGirsZIi5hxrsTmQQoEof7tzisV8x1Fr3
nTWuItcKNsEMEb9RyEK5npj4M6nLsAQTV7YZXWJMcWO5/kx6a0v4C37QDuvFujWDBmlp8Zk5LBd5
M/v8iL7qqSEVXo+wYTXQGFE9uVTWGYd1x2vCvB+KlSOz5xHF35pdJNoxwnKNLN8J230v8/BUk9eD
XmUBwxE26mhMC/PWs3wxR/1+kivGocs6aF4HnvcYDGyluwScvTWyX8AJjimllTPH+BJfa6pTPI8w
/rFB5ZapryqmOfc60Jwck1wTUn6yKQqQX2hcEHF9hed8q+acv39SnKlrGFeVJZyOW1Oh3VQRUgMM
Jcm2kx3LN03LTjNv6qqikcuERw0f1vvMfJir4K6K42IFIAqBc4jCapTOj0V2wDrW4baoMTY2daIz
iywjtOqtvmtD5OfQQBlXbA2TEC+AVOE6b8aUsyUPdzPv8+Tmfwe4a0S6oa+NtvD7gbhtROYPnkzr
jVcRIGOALgN0MPimE1G+9+B627Hq/hQF9P6W4G5uErKm7YpdFW8rk5ZfZwp/GclTGaBuR3mYwBkp
Vkb1SdKoc7SUjb8uyjasjoCiQ2KdAIaZoWH6WtN+px2xU9iW4TbbCGwak/Ts4d5idY9LHOpSnpCV
0KKhtjtqcdctL2qEil98CHMefGUn1rp2smM+xEj/JI9hzV4QE2wMsT2J3pzY+KqcZNh4A6GoAu0V
E7J2U6vhUOiXJqeCqNjL0yvm6jb2wRp0JbDRaNraDtDuyZ321HbrzlAYuVqQm1l5HzgOpCQgcJwe
wXEacTcUEiWyy54+YBMF0AIdmkevPMCl1EZav6nDnAEKD4fYdzumWNoTUa+MP+CEQeBF/bxDr+xb
3TgcQZVYtCG0+CxpGbB6QMXy7jgnebuSgbVLBvtR1Tkm5YA7Qzkh5TeUdX78K6M0DlD3YM9SeFPA
yEXpcShbwLR6YT3oU86OOo7QQkXOEY3hQ6CT10f1b0zxPYnr2zj9qLT0hexFQCJO/MjoZV73dQKL
hfAbDkh5wvrS+O5MQpA+OxzC8qXLjIfZKx71XNuHpvIo/KYrErK1Y/LmajZYswABUV8FiKPTG5kA
4zal6vzAUfgeWcOV2AlMmyWX1qBYRBSkhxd3oRDXwrAHP2hRnPZuVvsc2h1eEI1309NOIaMUaS4K
dLvYTRwEIs+/g1rtx55lOb01Sbog05wMRa/xgWYMJ0DOIjp7cSpYW2UN9xDpyaj/oSTeFcoMV7am
Dp6c72QUuStPny+w8b4WbKQvkeL3C/cFM2/KFNfuo6PNDWDCE5okNVjXEnLtKoIlsJH+prP4mWzC
qBkrsdYJMVBM3g8vWrbSYZqbc/w4k27CaKQlDyJDQml/RpP1NY3zH+qo5yisAEyjQUjD13nmRZdY
yKMyBqJuH6TD/Iijo0NUVMP6d6LgT+gSuj3yuFzaqrnpUfbHAD6XijNz+wfh2J/eYCBSSeaV1Oqn
WDFwYbEArezbdaFXLFN+GJaXMlADCYXOc+zkO1Ja/EAAerVZgczaEYH3fcm+adS8aO90FSMtUoT0
+EDCwznO0oqfNY7G8YemOCVzkcQYvk1Y2BXLO6f2KRnBvX5HuJ8ZO/KUcOY6CTORMArXkcgPqHbB
eOcEK4NPiVBUe8adHTmvCElZ/BDp19Wo9+w4JlNCg+tAejADwivSB2ODcfOHZdkTTO/wXPfT1s2c
bhmuPdpDTcyGprjV+x9iWkZfGeOzoxEmYdRXkwt3K1EqQIpch55F3E4gSNoe155snvuCUWbPQnMb
8EmGMlXnwplg7vEWkyW5zSLrMObmS5kA7INCw+hmUZOKY5LiFh6upldPq8RmOu4J7CS6T/Z3vGkY
UsyK/KYp4p6OQ0ygY3aSqMU8xeie5VrFcLICT48bBSQkf/OGDW7gzjknjev6uYHhKa/lHud/eZpG
IzhI7lOZiBdHdfouBoVilYOGaSTepDE5BIMwIK4HmVzDVqmvRg58aKoP5MLEO7MV+rYIrTsRsJYb
JyNbey5MtgCYw1qbUZNaHXNm9luJk1ZHh/CLUbvOuuk9sebLkCWr70DoGdHr0VWvE+8YpEoRsZ0P
NHq0VfjN8S80KKqYf9iDjQcutl5gjDQrDrOOANQeAPqAHjCR783YtdSAurHVI0NxcgAvjaz3mPxz
8hUfKTKIWK3ylUyfjMkB8ZTE+8J4HRhgrpWNqU2zBgxvfZ76tjT0W1Ii7RDd2g2reUvxl2xdrbig
Hr3nQVr4wdGu6vTHsZsZi7ZvaeC0az7XbijkRWdC6tST9LUkALDm1ITB4rjPxaCv35ra/RxYzSjd
ybbKZDrTdibeUfwqATF2s4gVS5PqMhlWvg5V84JHbGBSYOZLjkN+wucEcy4hMb1s6WaShDJLD0N/
xJ6uwhfbbPbCoH7xxmOV2O/tWPL/tOxJko2J07WnDWjA8k8vaWqmeNWQrrJgY0tEkcS6GSWyCQ08
UfdWQdsX9DJkDDFvVJzTLE36BfbIuyp0lGw2W7Eo2qfxYIKPqo6jQ/wZFpTvwBx3jtoBHKIC8pgw
xIyZfcRpsNu7E80ugvrC/i7Z4GMPWE1a/D3Ei7o6ZbsgCPWthThqfax2Thg+9r0NoMAbvk0rYxZN
X8Nh/F0K960a8q0Xz3fU7VsGFmyK2YYbRvbgsURQif3BZnxNPbLXIjSwyngEWcOUu8kzSOTtMRu8
cxziugCo+ljVwseLs2ztAG6Q3sD7W/NYIroOaPwKLUSa6rHeAqHle+jYdlWD03DIaPcXI51QrNsr
CDNzPJfbojU/rCl76BMXKGXJz0gLp00IIkkG2aWExFKpcEse9AaKZrpqXKLmYbstBG4GrgK5Y5A7
O8ZmuBGCN/xXd+gTz/A+fem4Pm98mABfb6uzLNkxh1X4AtrilQyWZ9reStOJYhxBbDVP7VyDROqf
Bt3aKyYr0C8zlL9GyXntLNwFle51VZwJTBsQErFXqW2KHlIkc+SBTmbf3IQe1Pjs0a33KFdIy/jS
dfe9ZWOA1FDb0z3uzIwZKSEh2tqcYO804k5lCSmAU7LV0qGn/khpjYXJRJUNgl1P1n0Q5V+aFjXr
aX6Z4Tavan1+yCOElU67CnSBQVvwfR+N7JymTMFRvHMAhoiEUK4hpcCTECcoFAncjEUTMlXJ5mMi
GCaXnEFdrl7bviBa2KTjI9QaxaBl+0rRhqQtfoneWTYuI+EW5vDJ87MXort1/RJnJlNqWGgzcx8c
detVsQcVjkYpUxVbLceNYIMX8QEeXHTXWDeeOoeKxp4oH7TQhcf+DS2CZVR/YqTNEF0Zz0gIPmz6
noF7Q0WCJwvhXAFeUzzn5Wywxyrwj6E0JUWU9RBbei7+6dBEaAySR68sX9uqvtgtGtKl8Cur8jsx
203XOvfLox50CRTMjjOVfv6F6zHwtA/ZI15HFb/qPO8ax/E1IluKkuYSVBkxENDWY77YNnFyFKrt
KxFZ/BaSLXgYai4XpKEa8CKOCBJgkPmxxi+CwobYy/EVcBYZElj4mH7WJ/M+7C3Qsns6zq/RGd7Q
HEcdyvSx9sJ1UOmXVBmSzoXjNEXpgA+N1a9iRVW/gSX+Sj201w2I36Est+glrrIRj1Ey3hTyOqYO
d3mQ+kY0DTCzhnU4ngZsMjwUTC7DignfurI58U0t0bdWPj/bA/12OD7OMXzlRODTyNBkr0Nr3gxI
dkuroTGaxmClZPvgej2vtMq8FatTEiXJVikYdvuxw3kdcZc24Z2lJxtHU2Lv4KugkvkOxVRQGlAi
5lpyMPPwjw0AamQkpjn9ra9QrRXEarSVAkQ/fix+zzLFvlWNpsvm8RNIeut7KgzQIWU15fH8qimu
hHjGeKF7ZALQAK5bR/oBTsImXzzCI0qV5McBO+hXCCQQk+xy3E5NCrKUk9wmezuA/aiFWDtzf5pD
+lJnzxNyUJQFIKLaTWMs+E0KBSpr9FV/LOx6GikTK8dFsmQjuYwX4xeRW/zZLwZ5fKssGd+CQm0C
6mSHooyafuU2CiISmTZ5UT8WRXVwa4xYYaHwKUfRRzYwP4NTzkLiaI/tS+ewR1agb/vqwRJEqSvE
mjTT48AvS8naLcc1HNKMq0b7CEz3LWAqtha6+YY7dD/aXQX+j7Cv2fwwov7difDwsLL7mL3w4sGJ
xC3C6lLqE8zchkilMX7KTZWfpcWSPZDDzlXFczBTxclfx9OYHUuYm0vZHunmfdtNZ7PTsT6gJJzU
cwJKFTzYc+vM+wo+UmjqwxoI9bwKvOiu4LsIzdZv7P5xHNMzA/kDPONfvSeZhasT2S0e/CHau2Ny
Z2dYwZIyOBUGoYkd7vCEYPkavH4wxSumjReRGY/UYz+eVj7l6GLthIGME7R7TA4oT/hao04Diqr9
1GH6qLUWIivxbOv929C7fpxX9c4lX2lPVqZKwXMv94yp+vvaNFC80tglgnm4ZtuPLoNillyGbxnG
6a9zNA7r30jLezQe8QNjil/Oaifv9Q0Lmi+8IinzMRIVNUGi1UxVHYvUWHXLo0199R3yZlT8maui
wHM+J0iT3B7Nt0HYqDmxKcoxxCzD+jIwP41RFv4QMd6Gvy/9SA3jNlCf2GPPmgvAtDXFi0u5v9I9
jYpd88nJ2ejeIM6tjbyj8eY9tJMBKUOqrQb2WqnNcasTP0ioKoVO5r3rLNca/b2fef5NKz2a4bSO
m+4TDvKvJcyD6JA549j2g3Kdk+s1hz+hiJ03/CrArR3tgZf4YnNUHdPMoBG2g2WkOnChsHxpBSXd
1LxZCtVSU/SY5RFHs2Px2yVMg7xfQl3QjgIz8B1VRRQr0wtPvFoZ3fSquWovVPojrOSjDwWqrQb1
PmAieoYmr0wGDzDE+YOOdtytWDbtLXt+skJrK4vvYIhPafKStPd9xs9TDtUnR9QNpeuLZJbXBf1j
mA+/ZUEZid2b8gEJbRi62c6JE+3Uqew6y/rN87qdSxLZwbDqtyhGbDFULLyL1pmwIcMAt5llupP7
EY0vwZz+sG2KT22fo7TcJGY9n0wXKGxSF/raQq+4aTXM+uaHS1drZ8OTEZE0qPWBX2+C+sxV5W3h
rRwmNK0k3vSbUtF7cyEgIAoNvsPgNeOygVqPyG2cIWGaTv2slmfGEQh9kxjVdeDtzWk4pAPsFbi7
Rn1My+ji5vGBZN8G38G817v3eZzONfT8IBpqnk6iJIf0W2vcbWmFG7HYmDsvRyDDxgEGe0oKWuJi
tDLGBm99vpYYOP2kd0wGjcyLyoqKw6MY801t/u3nplyXAO+IFcN/moyY/CwDLiOkHgLLBDBle45O
Qs/RUAcU19hcuwQBkawq9wB5IVldXMKdD3YKLi8BjMDN50EAmgxfdyR17WDvIPGblq/VEGucCPae
W4bnYfDuOze+ryckpl750ye4iQj02DClw+HI7snvmmncWan1zDqSOT9UdOp956sdeL5JnvLbZqHR
5SPmZXPIWOUjeAP30W9CizF1anpsWxFD+UzWcUgFE2vRlsQAtreWpKy1DFjqeY0qdWKCmGQljzLU
pf0k8LUmWbbKFMlbUdkj1Oui/eB0KfUb+HhtQJ2qpPrKnRDGMEs6W0XpkbnTVpjDtmI9Sm3GLZNY
Rw3bEKQ7vcW2b15VRmgrZ2RAXHhqv2iByabnF4Sm2OTPFWZgP8/IDRy8jgegSfkSCSMkzeI+ctzW
T/JMo41ryV2INYbm8tUxWeIHDDPR5L2HefpROwJ9mux3k/3mBDOTQ2hUHNp8FhDUZpY9Vnb9XKvU
2Ii6uDVliGrClei5XQ9vFj2YqQAw9Ize4cM+KAc1Wj5zOpcfHXVaZnJRQZxDYCMerEDztkGhHeFN
PAxFSyQr59ZQBkTXLQOWIZJ7p+BN5Wze5Z0uNgObA3All245AvMioXK1zC+HsNA1g6/vMk/2FJnp
bmBUsLIrJqIZNoWtSVbNSrCi5W8IlzRk3Tyl3q5MplvLQPNAlMrdOMv7qm2+aiJs5hIHGJykyi9K
fAT9jGKw6+wXdr6CVnq+RbjWHpA4dAVw5jx8zQKBE2OOdtBNNgyZifckd8Y16luZ8pUgIMP+7mpw
J0cj3ZEOU2/pl/C6UWmpIKeDalP9MLRDtVNReJSE7UI+ce0t9zSMJpURG8MqT0LV3Qwzm8U45WIz
2R0bbNNIJi82ulO/WG7BZHWKvhD9bWRbv/wlBf0fUEfhT3ktsyksi+af//ff0Uf/5T//ifmUf/4r
B+nff8c/L+iYyqb8bf/bX/W/CKlkuP8tUukuDn9U/PHvNKW/v+M/aUqG9Q+izXSHsF0TqJJ0/0VT
Ev9wiKcTnrSBGbG4Etb/gymZ/2Anpuuea9polCwh/gVTsv4hHJfpj8soGNOQlO7/BKaE+h5k07/B
lFxyeICzOxLKgCkNG5/c/w9TmmzUhymgHCs3UTOm3bkvXffk1vs4R5Mi0rTgMY/UvqAluJ7srmuv
U5znV3ljn6ikr7tTeuhGOpHdmAbwRpuK0mBEpJan4GqVVSZrjSHGWmf10mwbz3Q2bU/bRNVXvBBE
XJMuBbnZCMTVznpED1ylLA54CbHbt9H57wfWWtE5beG1tcl8oEw0zhwN4IL5AJBFDCTmYZ8GgkSn
P8aWxvZIIRwCFHr6+0GOoDOpZoqnaX5PU7e54Vscr2E4f48FBu4ZwdOw7h1lnQRWjbOuteXF6DW4
uR1Nv0lA6V+i/1R7+h8gU9ewg3nYS3O6N9MAh8ZAVnUA8kgoOwNqWXHKtKMIDmaLW3wp5jTNMZ/w
Nm0g93voY7GtTlDpj6EAsbVitxtvA+SuK5ST49XWtOrsNPkZ72fpqflaZWXwnx+QShIWNuDmHu8d
yKSXKtA9JtNsAP7+J/NU0cztBZLVfGAAfZe1RnMp/vXBM634UjHPot5AIObcTLOx00ufla+wghmg
5w4syg0Lc5Nl7PDd4I5HegM8B19X6a0tLVAfBn4GPSqNfSjydAc+8Qf4PtrrGC1PXHTagTjl/qoh
DSTElr4rrLVdPjfdyXMcf3Q7JNExmbqC+FmAQe1emnN4DVvsqL2XIz8NI3ZRRanLrQZ34O7vv01T
u7g+8cUUk/VTYCg8lSSbea0FfpT5ejbV3ZnhJ77CVG4UGNjt7M7LT334UE0zEkiGQFkLh50mhpuG
42OjT/U5nCcAGJbFYzkm+rMt8GC1vC7rIKrVYx+YF0+rcy4J60+vhuFY1F58mAU652Ly7owORmqi
2/t5jh0oCigxx8wugFYxqiO3Y9diXYxqowYkX0FgLSU+C3xfYoboMHuk53HZFD5nPCRO3TslKmPW
R4+/8rxlXgB+iIVS2yyA7484oYHBJ6mvPlVZgG9cOKvmssKhukY/iDrNAx4yOegCYujtUFQgv6Qe
oksbVFFP76+bdrFliU3XQPMVDxuQObeBtjupXCRfCO2UNxYrytoIySuhpdRsnpueUxO8mJXoj2Zn
nJVTvpP8dR/o72HDyKNm34NgD5QqQctt0B61sANBmVvWrjGrsygA5MMN4R3B9LMoDtmCihK7AhZU
OnFAkIn1G5isvZw5Sw8197mTQ9lokGyRQbHs/dvIj8LuNS875lM5HgAFVNKfy9S6Cx38n4OUa8Tr
1yZBp29KIvRizTyQpPwiQWbwNdnLXPcXUZ/BYrZDRjYsv8Y7hSNjtcFZssUlQ0uVZg2wxekPFVy6
IwqBTSwrIX+24wUv0TzpkZdevcoO70ftJvLMA1TGLQ6Z8jBp/Ws3u88EMI4b5WrYLL+mKa8JP8lm
akPzPks1a1OFxezfY8qiXI6a8hRp3vN7gcUM8VeU7PT8JTbL+oimpljBJHV8XLWLorsDgh7yVzWF
tdeF2noZQB8MIVBVQ8Yb43jr3RCeBZZhFs2UmRZGt8zh3+ag6I+17m55VaZV3WU7JrXeoUb+TB+B
LVmAP2ABD8qBfHGiSMoQTTgarY5hchlEztYAujyV7lvUejoCXSybSfAFoLXz8RpS0WVHHpL7enTe
PSPqbqmj5CofWZUPVa2tImc6u8uOMCIGbsgIDbHiG1uwe03eYJe5aycqtqNuV0zusP7ZU30zp/gh
+2yAjK5psxCaLkzLWW92ebIUx/p5aCTyGKdHWRKkjEKq6aHEqLEQPqydYNiJKqnm+HCCesega5E8
l7vYnD9ys8HWFoHp7uwUmpuIfgha/KilTkSSKO/BSRjr1haA6XjHrQFDPUwf7yrM4C85BfF8wZum
J4Ng05TetDZNrqL3DJ+gMX80TfZstmGecq11cJU3x5o9+rGyEyCejiF3cTSF/OANi2QjpHkyDaJL
XKRIBhsj28XhNgzb8TBXsUDbbt7b0/CpzKa9B/9k4FBFtkvG91FnvR3xhZauYPnX4AJLRU2zIawt
P8dNRJfwFAbOIfRmFAADTXcZ5muApCX7lkw9kxeRmIRDMt3tV1qT31xlP6ehsQnC+l1lZ4MWOdIJ
wlBecQgZDGAoxz6HM1t50UvZDpAL5wuGmb9y/Dfb+sjSc8ZZxtC0I8K4LPdAFaEZWWpT9/MG8x86
CihggnwjzN7RtNGC5r7WgrNDNJmvVyLZICFiV2w0f1Iv3hpACpEgIQSRpMNdidPW1vECJ0ZAsqtN
HHSRvh0+hsZ9LnLsLEwNMNDSKBWZ9wMKatVJE8OKPcOEyh6U1SJ3eNEU2JY6i67Zom82sT3IzvB8
2aQMqvUNx3O0Ef0Y+oOk7fbcplliSliD99I9mUA0Vn0d/yJq+pV9eSMr/dtCRrOKB3kVXbF3iJ1Y
MzUmoG8sdsjnTgwV6IDx5Yycqk1kPYVpt5tYI6HJXFlqmjdtB/55Aj7QtvkttwPM4cZdYxBo57Wv
Guu9VTunMPrYSzsS6YgK4l04fXEeYbkmtwPrtgfScYa1127RwhV4PYdHkFqMdM2JfWzyoFcxdUUk
N1nTk/4jg1MomcDoHbKdtLXo39cJbrd2ROkiAw0yfezy6nLzrgom5Kxui297pDkjlOCls2NE/nxW
ocrPSu7RKm6TtCHyNn01rOa9zyyUYpMe+kFD9zQW2OojW1sy/sbz06UIRbSVFhoW5H5YTOTgrqol
F4LN7PLixDeigk5mjsKoDnUep4b9ZmPkBL8o48oggGCTICParcU65UWfWnhIiPeKdZstSryLrGrf
FQa0mfE4toD/3PE62bx0OgAlNT4ht2F+MgYHeGztJuPdxKtBmtDiABthmQ1KEl5oM4EoPLWIyri+
2XGM26jXynVWF1dmCa/hqKU7PGrN1hzY3AEEcSELWgjVXXPb2nJ+cEb1GIOhGIr5mwjyFuJBRx+N
fhmJR3KgzVykuwRwWFI8zg5UvLgGwmKXRO5UpdZRTDPe506I9PEDIafNgM1hNlKn6UnF6Hf00ZTb
OeUx7hHGzSb/czleeXryT63gE8x2x6hoLr8xyTOmdwwGcDOzdsOGTCiug2CtVrpHvXTu+Wut86w+
NJKkgUkiC/lykoTpqmbeEu05G5qj1NlqDzPk++iAFY41vSefh7G4IpcrNzCB6emT5Na68wXkGwN6
I32rDRMRYcl2EkNnw6yWOJ3O8FvPcE4DduJkPYPLcXXrlGc6IvyweHGWpPq4FTvWBhlGwmPDxQ1Q
ESVQX4RbTK+/Zfkl9FqcLEjsa1MY076xUEbD52JpouaLgLHjc8ZGkIHI8Ymi9wgo/Uqi+teT0PHD
2bjvDVx2eD/irQrpVkjAOUAb3bZp+m6MJ7zpLIUyvgFW4ty7Jp4DrgKPYUPv3dkKXEbN3HgTuQJP
trXo+2I4ZAFP/NjUmL30M0sTvnsCqkwmM0IOoZPppdw1XfsnjrIay8D0GgR0XfXMizGMLvp2/dcW
iVwL+YeUFp3dAQZJFcptYgMA86hYSCR1rjnXqKrQDVRw/+/nqf2g1ToEbcqoNOxPGvRRJ5XbboQz
I5JSXtqUpKXCAu8Y/qK7fY4FPj9m9ZANOHbrdFghaC9WTBP2WTdyBkvbhBJr+7NLoDhSuU/IA2sG
NwVW2xpuLpEkvgF7xA/T6NY3EsRW5R0bbX60Unazdtf+2rj2l9NhefkwM0u0dZ1nf8I/x1AFDnVG
J6gRY7TJbsrAQ728x1nr1bzQxhMXeLVO+fYvjv7HsCOzx1Z9/FgN7k0Yg/sfJJ3HcuNKFkS/qCLg
zZbeipQ3G0Sr1YIHquBRXz8HbzYdM6+NJBIskzfz5CWR820ubJaNaAD014DmqbiD5DnWuj59HTuq
qiKn2JWDPohpABbjOSspEpT1AXiQMwzbIC+eFNYWfqRiF5aXip6NFU3g6kY/xqNoMeoIHRAHITXM
rWOT+6fSMi5WwFG1u0CLevSl92aShzbJ+HX/WUQDSUKQsCAZZZ2hV9ECKxKCs7N9QGUi42wq52FU
gY9BY0JyHTG/CAplvVA6a2f03zgpHrLJe8sEXmy/usfCuIe6/7Dg6u3cytr5iYkZgpbqLXI05ccl
JxDfQf8seu+NM1y1cj2SapjdfummXeY69dEsWOPr+pm9yz0U0Mt7Yvo7MSC62nrXFmo3E0eOeSrP
c4HpCYNE9H+UerVk01PTZX5vZ7gNktk4lAPiWs4NhRi7vUnn7of6LWrNuX6Mmu4np2r2AtFVkEkH
PkTZg6IMaGWWtzKHIzCajTzTt6ELnzFSeeW91xtlGiU7EIiyfmmBCuh/mxiHrTxaQMlElFyJMkrm
WQrHsmMIRreRctiX6uoUzrvRUwvzB5fhFOtn2sXVtugGLgkZop2Ow58or77CilGiDGK1amLO2/HM
NLQPsQGBOA6uTGEr8Bs21cVVc5p5EZoiOjOdGTYTZtmM65nwmCzRHX9O8UiVVMWeOtM9lp01rDgX
velsfMLL6a+c4JypqbxA43qtI+owsjB+1jGkPpMnxzPZz2Kj+zGz+Kfxxn5P9s1bV4G12IP5NA5A
DOheWEuAhht/4g0ll4qK29VbHKUl8En9UkTLRdzFU5b2uBwoQWEWQL4UdPMCFExfA1EYXFe+O4XK
2M8oO0PzMZMQ4zjgPphMWJC71cByKz9QZKq13eBoMsiul2SmGjyisU0qHA68TZ6BwjXsSoSjkvpD
ifyFnc46U5e5DepLYshPbkhfORVYqwE4/WrGcKHc+mdiUgBWiK/pZuFlzKJjjDkA16TT7sN3J5Pz
NszFNcyqY8AT3nmIQnSbnWQU3QBxchPC7bCPmfB784iWM7LHQMx76/lhJeoJTAuXZvs4GLayAYAd
5gxDqFI55T0N8XNwMOvwy5IY+xOLU8VU9JBTEy6M3ANvbQExNjTZ0tJkG9rq21L5n5nyXWySsbXv
LnNZu9u6t+nxwyKWDXgnjfw56bm/Bca16PhYNemAY5mT4MDZiWAJpDz7a2YUDmus/hmL4FNWuHl0
IH2uM3B4cD5ND2CtOVENRrXLlfmrZPPV2m6EDEzMq7VfMDXCCHW+hyrJCE0ti+1QfcTsYfJUNyxH
icrAYXjYPjrNlT5wjL0e+WNpV6tzE5m7OKhnutuJZAxp8U320EX9gDmAWFWQ4Ar/ekWid1nn3zvS
o2cucRw5eIKO/fKRDNT8hqC1qwg+8eHGf5OHGaRthTk20RFDdkWLMpYHfz/QmrmdQFtgs9DhrkJr
X+ypO1b9nzGPqcIJs7WS+J0Q5AaKJRiHUKJkYwBcLqzF10zc70VJ99zP6ncU6XPbRZRiq4DVVRd7
DbeDILIk/avttyrlSAm+kelAHCTcrHAfUeu9GRNp7Uhn/ROmmxy5Ix7Tgr6g/36pMWNsaWOrSRPF
G3d2LkWbnvx0fPU6r95kDFjYFPDPTfQvpZY5bAyj3yYzuVPXWcjVWJQ3TWPPqzgIjwajb5ylWu4H
fFB8G7chzKNtYzfbiVPDCllnk6U2vyPw9zDPXSwC+E3I2AGP9aml8irrgG3SRVib7p6zREPnfrwa
ZcaGRmjKFM6+nnwWeGkdI5voH9vI2arH39nxsKOIZqcTcg85t8fWUL+KIeZa2uQ+xuhPRdKRRic+
bvX4yU/FwhNxrtY1M1hCp8PKSmiNnAy18d3yCdP6wec5XVdR+mEghfgT8V+2wHXbF+9T7f6Cy+CS
AdSqF+CZ4K5TTWTbh9r1i7MbTZsBLu3isIAmpjCOawMhRcrPltDwei4KLK3SN/ZKmdsBhnpZ+nxY
h4TDvJq9k+ytf2HS2ITBmuzqKUMeO8O4Kkv3D006uWtBTyYzUQrf116v5huuVVaHkFAsldUr34SZ
KGFLlJx+t46GSUW/07ibc+ts4mRd4TN2Wm69BkNZ8DQPyiPYHI9zuDGLCoxn/dgUf8a+BzkDuAW1
DIXKyP7RvJ2Sp6CFtzNFy6ET9ofRXPzaek4dKpdmH4kwNdsTijnVt0w8i2HWK28YrnPOo7k0PBpR
/eBa+LupxmpWMWvoli2ZpVDhls4Ju/cuHpR+BtyWE38TDYztunmKozzcxnb0kZbGH9OCFbvDVbnP
qAFbZQu41kwuae5jm0665Vg3XbIYXrUzflehNtbuc5Fj5FRcZDOCG6txVMlDx9aVCIPt1n6JR4p6
BQR5hskixNsHYKRkXFrD9F05sf5ueSXbBud/aQDo1Jb5N2JgcXfKloB9a22bkVJCk9wAW5QPrYke
X/YREvU+BA/y5vSl11+s8MATCO3MHQqTww0CX6qnKWPjs8AnJxqMEIcDK7yVQmqRXce8lrpueiox
+nQWXiNVYeH7iAnHko/Ej5bMw2vQuhh/GJhS8kMXQtBz8GRSPMO1m4QE4+8CNwyT6grTikh5SfuW
mQ+L6rgNK7Eh/j3RegKtJgvqa9abf8bJOXn0dWMRhvuXOQrGtfxqfKQ4zbtTcdW0NDYJrEdbLUv4
bHa8Iy3zjRMg3pjEw8mD15vUTuRWB83TEBbYEVB/ZZ8tAZHS3jjSzI9Nbx3JVu98bdN4QoUjpGip
Iezl+9ro31t1p18OAQgdhlNz+VA20T+LjoI0GLeetwJ3XfCmgDbzqeKi7paJM8w6kkvUPnJ9tlr2
dluSsoqyV5VEfFjc6A+a2x9EySORcQrPfQskhSnXqg920jZhIqmZZhZWIcvSVzq79L4ri9to4srR
ewpsbk1XItAHWOdLLzykxLZXFKkG++mZAZbeWaNk8vwbTzrdjW7wiSGn3AGvQ2gkj0JixNOb0ceC
TVIWEUq9goLeVzNDxSFx9yH1FHA+LM42M37HovvJulRB6A/ANNbUZmag4chkrPmSRKKi+OZMFoiQ
NB13vR9g0IO+xy3/F7OfQjQsuZ8DhEz5gO/69ltHzIczmNqcivkMOSBYwPgswW6UxSW21HTsKkA3
t8IIX6grAj5MTh81nBlS4RHv8AW5Ei25GlI0iFMIHvHYHiNWiSSmGESKWu7Cydj2sSv2tsBULbnx
oO6yXDUYyMSwQA05EejhbKR8ACzV/+u1+0FVLZ3U7gkgTLT2zehZl81PPJcnq/aewLXEBLSzrzYD
NcIkeyMrqh2kHT273TTxSMlnTSKMJr8PPdJXWnNjJGTYHnov+w7jnPOzxrw1TNbWgkUD0YQUsIFu
wstzGoMtEf67ORHAn43xy3G9t2oe4O2Nd1HFD16L1wYthlgYmAijMr8ExyotqifU1/lYFDeVcSaX
izk7o1xxLb2jZSvgTmJgQbHm5b138FTNEUN7tqhoiNmIzBoi0wzfrVm2pdZJNgzs1aorSz7btbz4
3hVN8ImwAppaD5EzBpe8XahhPvmEbQrDaY6ga2JlptjRJS8XgN5ceX75o89TyTSe93dXVtOrS5fH
mLZ3P3thMskMD1ONSZdpx2eDFQDn5q5mQruWL52Mr7qiQRO4y1mlkua/mHHmjEmicCTQLgekrmm5
1dYn1NSwKFPX3a0b231rB/EWxRntCt21fsUU3S1AE9AM3oiEUl/nunsKaRfgct48Iq1MJr00bTNk
92rGJkYOncRdhA0trDgSmtyrdx2jT6UYq4RFYD6G8P54DewrI/86n8xjUBI/MxvsL31SPBSjejAn
yO6e+Vn2WXEkFMU8IPg3UILeLOm0RrXjear7jVP2Tx0k1zU0BbRyC39PkgUrGkdxtPYcv+px4W0W
iyPLC85pQ263tuZuhV8bWACmuTHH89+6f5hqU87u8zrivykvwOKsgAS9VTzp1uSPtXm+BquXMuCY
54NQYhvDCji0hqRCQaH589enrDSIhDJ2SWHo1+V0V0YQXxyAXN0Yyu2k2AK6Xo24SUlrtKOLqVzz
uNB9+aTa6T6NldyqXMyb3A7kyiGpsaVqHhB1wHaUUrtgmQl1PAh1vRshy4y2twvk/D5CRMGSPnyX
dbAZCTW26Nh722s/fCrMBmRbBDyA13iTa7P3uB513W7K6xcCoMnVW1z5wb223A87iL+xBP1rByO9
YAZ6ilR7bkLWatlHclPgDlAOBJXKp7ZWSHFXIqiR6vhJLDuD1pg0MX8Pw2jpgghFKDrMnf9aMeSr
LARrJvPXpEqo9WgEXZXiPVV8JPuJWjJfStxj5bQnn/gXgiJTEkpya8TnVRcyD2C+sDhm+/ZSMwez
1Q6a8DV1P80My330xm9P+7YKaB9eivjG1N1OJaxqHQZUzOEaa0zw2kW190V4dnhGT3bTHX3ZlRt4
JQ/lwFQtGDLzYnU8lnN1D4T5BJ/41MeY1XxMe325wdYVr4uUOzzGpzmg1MKpyj2a/MFfBHNW0IXM
pN2VEWSfBeqMVQ3QtUb5bHRmckpysl3LH4zn7jV0KbrQXvk2DPGnzn3i0G70UajpzBm03AXxRz+w
LeKHxWHJo6wIFQ6VfwcEcKwJgyAYANqsvQ+n6H/mrPwQbbjrosA7LTspCjvTgEFM29lx/0wkwWWM
iKbHb9mNtyn0llLugagpF+u41d+TsL8ak61mmMefOi2r/dQw/G8OXGeGLUNd3HmElKjLqm+yJ3mD
f2INY7OJCjyYYtEnQ0SHQfxFTPKfEpwSmBqR4k1Fqrmo6K1IT33fMM8IIRLEFVUGnaz2Q0mJVNqo
+7w8NWMYv2UKnRM8J+yCnAhtp1x+dFAK+FD5THOHbIL5t2pheC4qKpPy6uooaW8N5vGemTGsV94+
C+wvrMLzRoKTx8JqbnuDlUBO1bSnRypkCeHio6fsxSFbuqECtN5OYX8JZ5r98sV012e9j2ufBgr6
sBlYc0SOuJdTk0Hx9ZAS+jcZ8S6AsUClG2Kj4coBLu+H2kND0/IwtB+OYWT7kOqcdcwFKcfJvZ4w
QR69zD/AubsTnRo2Fdvwzk15iI12/G1BMcHlBLdeCc3CXCCBZCMylO8BhygNwHFgajCk4ghBgiXX
m+XTsTaYLPodZBych1jKM9wpyPvgkIfWOU9W897NzVOeP8fNmB5yheFflv63G7BRWqSemrjHOmw+
2HTGXsADgPlq74PLIKLrbgLdAbs9PjfcuV9gLUCTY2vBuO7iUfxN6deuPZKq2rCAzhd/WjP7pT3t
XVTHoSQZbZszEUVvfAXAXJ+kwrAQDXR6OaRPIshleyKnEKAFNwD+R8EpETbBQnCoyfjG0UhHeEba
rfRpEfGz+tLwus/+MuVLH7THIISz9LXOyrObW+be0N1dF/judBX726Cyjz0Tuq3Vyu8aCXJyg0vr
OvPa7/3HNEh2KqFtC+cSO7N1n50XY0y+iGpr5pmZOtAncGodQlLmZANT5qrV2ylejHznxeNvViSf
ZnxuAYWMcvjieR25+gBdR4VFa4gPfogTkBkyV+RLSnFP3nWHtAAN6c8/avGqj/QjrTKgryZ2ZySU
7NrL8MfFt81D+kttVrQuHVHheOD0LHCDBzWKIKbGvx28vQp+P1I2/WaEljPNc8ZOuu7i/MHsXALx
sXhNJusRJtANWMSNkbo8qqfZ8IjPKMvYjO5jpwyCp/Kd00z24avH2Tvb2v4IzAiwCnKzPePGyxiJ
Dw09kQ7yGyN2YKMlIgrxyLUJAmvwzQI+5zTxLBUX8rmbMoJW7/ofNhte6WQHh51oaoLnTICRDlT9
2ofjUx6OxwQc4koLuXEsufEMes6s7isnHhxiTji4Nld2zC37sf8rTYpSukysGNLjl+77LX6AV570
x0LY5AsLuHdhMb46Ju1ksn+Xs3FWccTqzhAWfJ9JQXVsrGD/fTR29GhFrOqTMd6opH/IY2pP/faJ
a+VTSpEH+zNH4KbSrxjAcDfh5zwPU02Otq2ObY5gFn4IQ6CsDBG7/mur4UbZYpNT6VM6qc86zVGl
HYbFQfsgkuGWYCMF1lkwFBbWlr14WrXhdHbNrTT56RArVXAiRflI/xzU23C85sL9jU2TOViSHue0
upZTtCdP8bxMbCKrOVPPxw1KLL208fBTDi+0fJdkk0HyW1nPcT7Sj6PXvgDsrXYq5LwWz+bPvCgr
y3Of9CYNZp35PdrZIzhqz756Y/gWO0xpAybracUqE2VnrONjMZxqGp62mB9WRlm9Z2V7LHQO2rAF
55x4XXF2QnEM++jQ19GraxXg8XCg25Xz3cbs9rpBMUE73TRTA9MvnH9SfrwArhlWbx/pFwo7tpcO
CZ94kYZhMBEYzguszAGoomgUv742OFdbHca3HkRZ89dxcTpb5Xjy6vAbfeZiD8GHkeZ/u4EhYUnd
b9eds4rhV9tdHfiaXVWfLGBxZiruRex/BNZD5neXqCGD0GhcepbwUETE4kGIdzbYn9XowFrghvvF
Ylwc/KB8TMfutbIIRfUtaMnmNRHqyY5YAjSWvvaXoyS5/bQwDxrRoRwwgQySdTzuDfbDifCzMA6W
XWM7wrDDmbd81I0Or3Upw2uWiOAayo0VD+lmctRrHgZ/C9nNGzVSOxZNAPm4WE80uRZPXmPePJ/K
d5wEeJ2C2b4mXRBfPfvsB615EIP1gTZgbVpCqPlSGmiYQbODtPeelvERs80JUlOzpo6a7Hjv3Ont
LY8lIcUH6bnljnKtaxB4L0M736XP3DWxArTR5Zc4wwLgxs2mmrotz31xwCmInuLUG15MLqkBo4bS
HDeVrLAaNWQzGHl4WlxISV+Dvj46af6eYUlYmV1i7/ES/lhCPDee8e0XBdwQR3420Fz32ZQsgI56
H6d8l4bh/FPGIojGYFpLUbKcmwyZ1DQ3txbk+io/eZ44RAzs2B93xImqjfIdiKWtswXCNJ5SlcYH
SrAXoxA6geDeAdmh+xaT8ZcAQPc8ZdCAcFYBa8xSIBAFibDsFlZpes0Emjd9nICcqRA3rXe8JDTJ
Rg2k8eBSFum8s1O1STp/2tUkdt+Jku4RB6c/KSQjOVbZxuLrRcaEr0aTDDWUxImQWyXXPzasKZQP
RpLSEi/8Kzioj6BNL6r13sCHwaXpRw6zc320i8a/RLPHtUEb5SOmg++UK4AHiWkU+m6lLtCI3rUJ
bM/v8OXYrVMr3tZe+y3HoDnOJckyW5ylAYk0bKmQ7DY2nvY3v1LfYBcrTCNPkedE69jsp/Uo7a+k
K17yNvmrRfPFtcpiMir/yFADeAAoLHW+90frFl2qAi5O7d/sAOpIbDCgyxZO93919QM+nR2J3S9K
VS9DxHioRviIS8hHM5J4WJET4dWDpf/qeOGCnFusoq16b6EtGHmSr2FbM/ppntJ8fImWp6psd2Cg
CfDXzNiy+lyCVGRIGv0OCa3bieT0H6OBe823cvA3yZ4nNp6fEkfzXWfymBTPdr1Xuv03TOG3rRVp
sXbh4ZGOmUj/jdq4cgPAaI87xDO8T4b2NcOaJG3BVtPlZxhQ73EQx5AUjb8GAnoz+C+eLeAxDphi
U5oYTXUfclKmk2TyMTePdPYhuCKgRLRJ5tG9crqX3CivZEpmKqFs4ngz9zdKhiAyVqhq/RPiwmmw
x72UeczqbL360vptrZQ0BH+yEa9ega3DGM9qhAzidQPCj94XgXM3Mvclc7AD+zFRP7Nj4fJ58MoB
f5FpDgfl/8wdIHgrmdj26UlzK/cODPhmmwYCMVIIlw47D+nmqC6tjvdDhw0GztYDETtwAdfMaJf9
oXqgSveajXqFza4axb+sdu4kt/G17AOOtwS+GHLiUVLZv155l9opADc4MSlTJm849aA0+1gJjF0W
ovXzJKxUHGP8QbQznPemdO82fhISfKQiZjD2MLzMpHuqHeiPpnwcqFhdGU5qnQAd4cdMvXDm6GI0
WzmUX94MQjMJmWoU0QVM8ou95FlJFALppHKlDexLMVegAKgstNC1yFmKljHccl70w3g7NN4tWl6M
0B1XqgUCHNXjcZDNzRt9Aqn0aMbwGeuU/yOiU1bIp6weaP+pUYKn3WiLqzKl/Vw7JFQj9Qg8LmbX
H/JrRIwFZtenh1U0czxOdEyxFkYnber3JaPvirsbMBLjoOn6NkdE2gFxUjicl3mLVnZiUYAat38c
oZ/SpcdNBOHBJau9aXsHykAzESgHaK6GBNB28MIc/XOo6BXNsLUBtuefCQ/Eky6VLo+Qqu92Uj8m
Sv7GvbgaTvbQgKhxwH2g/I1btD7ybYn+Mh0X6JOGHeV8hTzMI7qun/qgh1ZlS/aHINeh4JBgSEHk
K2l+B3PpOrg0CYtTnVjbgUMdnTFI8v02DLO/xGzocLfTR66SP5w0yfRb6hCb04EZ4NnZZFi3Jm1+
ZXJAwem25oRrP512MRfejS/E3ZQ1/ygp15qxQZtXr0k4rKA/3GqDiibDPRefDGKejJTSvDmjaDA6
I7y+E6+7BQGmU5ur54oUFcV303PEIyvhHhvLBLnheTUFIGMmMnSVsY6Exh0BYG+RK2csDiag5CZf
aaoJ3ek/T//OjFJzD4saVi1bw6QkNVXzuWfgDyMxfqhNbnX0ZMXEIRkZ0EZKoI2F2kN8Kd0AQ063
b4Pm3TWmY2by9kkcjevezC8m/R3OPL2rYPwGZTwtqgD/iquuvte4l6htThhLzpDEzzGuyh4pD7Cw
sRKTdQvc9LHjI+pk+ZXKultPnVOJ6o/virmc/dXH1nEO7a8B08mgY72raCSmAxVCYYekIiUHfKHl
NaCpYD2SNOLMy9EOs6erpqeJfLPrvTCOuncRfm+b4tMsGk7QhRgSdC6xzuLk0Nu36Yvhrspplw7h
GWGSyT/THQtnegqHrCenJkaaw8LYdTZENnBjiGdgqnsLUCbQ5rtb1aA70+qCBfZPW1AnPYOqHoCn
2TWdzZ060S+xlYnzhLzski6d9nLkKG4nNGcTCD1ZbQssq0Oi4x7MOsAJdvARjFu073awF6pGwpF/
q5nbE/SCMLcYxMfHpaRSa/WNu+WFUu4/JnXbA085GLm0AWCO7aFxaTex7ZMfIkiMC2Umj778kvEb
GI8VAJlbHpKiX9ZqjMyPRY7ryybmSOHwznfcV6NE0C1JL6dVseESfuz6b4MExbIkk6d86CznpNOw
Wm2rWb57Kvmrihy7t+CzskCS7IKdr5Tzl8nID8s5WAL8E0znKiogm0/BRHzIubC1JO0YXd1CX7+z
PVyUKrxtxpVyNSBxh93BM4rfkUulWetX2DXHqadEQdPXw26P0zVyz2mVfmZOZ7Nl9LehZOZqhAc1
2+dG63Nafhdh+pB53a+qgm9E34PbdCfX1/j0MQZIYPMIFOZr2z8yzEXbIYYeW8tjxctZlSVXAXQ/
1RlnUXgXZwa9OvxZQuPL1hX5QHHN+bmNxJ0SIFqIwvTXoHINnztW8JrTmT//syP7zQHAtJVWeCBO
UXjQnMWoT7gScj5eOT2C6Z+lGscV9hUKznczBGoFbhOgJcpO8Vj3ExcQ5gij253GuD9MDOl2LHC8
YaDEuD7GfzhIpVP81E+keXo0x5yo3coUGKO3NQ5reGW4pPqvoN3SH71rG8q5gsrYDT6vHMUqX5Ew
QXUIvtZLlGruJOJZJAimY2StoKscGiPAJVU7FwvzG3PqJtlxyAloH7hknB7MyHiGUBD3PZbffNfA
H6H7jjJQZ0hCDIf9bxBiG8VhccobfprZzo1tm/I9troe/lZ1vwdqJu++aH4Nxz+bljVtCGfQhzg5
zIRj/cpbdZypeJ5asEM0kjdhwNBq7Lll88virBNFCUqD68NmZuq1BZXPyW0ilB+wjWdv1XKCI1Pd
rA1T3J2OyLhO7N9Oij9iDN9n0OFHkLfJoUwSzibGrPegVx/6yH6kBREPJV5Kyn0grjUMQoeW3oGx
n7jz5PlS9YCpsY9e9YA0kIP2IEXdETSjyiEYzin1MSt8BAESYXAzx1nuUmbQZv9YAvNIwwxC9hj8
MEr+0KEHvdh6ZyLLFJ6DJojibWtPhyzV1FsZOLc0I+lrQ+cl9TNJjjJP4zO49pJsfW4TYqioVUIL
WhuR72w4a8MlWFSUjLtnKmKXoyBq0n+/0H+8hKYfU1n9QvYKp7g+cXnbV8tf8gXsXs+r7gaX5D2N
4hc+0XKVA0TdRoY/nP77penli8fxQEzI1YHb/gLjiPeZadyd0Xnl32Ye1+3++2q99WDk0PPmsJuQ
Q2R9FpYzHSbATnODoigTLVZMuPY4xgMOXNG1rVWCe1p8CYLlVtkZO0tD3uIYwjVUi/mgMjzf/HMk
yBLmcz6xYWJcv/aMH8cc5EtS2eVhcQ8lmTC5B46AuJkvsMjKcgsOiFuSHT60ZSuIs3vv2jfuuZ7F
OoxHhmFd8ASfUx9g/F6nuvV5++nFnFL9XRa73AVDV+dAsHzPbRlQGOAxG348zmB3uxZk5qBtcn5k
FVcGWHTgrZt8aJ+qpHb2Pj62gckPju2aNnkrLjkCzVhbqEk+t3HlghLFvqw4YTnc7I6jO2EkU3Su
6Ppx5DesiSB5il8/KGoIzibOIcGg2RvM9AzVjYtevvQJw7SbBst7NlNMMpNW2275EQyHoV+jSLTV
XvTsJ/OtSpkgGoKgdavocSKhNRzdAcx4TP0JxL1jx4BsD2ePGaPu9rFJMJ+jUkmN8ZH6nlsXNCHh
InCYaLq9ne3CsGWMQiEy/S7GxQ0mktFQY4fZ/+X06DN8cMBbFKmvqDGc8LCE6BAASMy3vK3eS798
ReFN6f8b/X3TqRvEQZAGtfFgans/+P0/LtukaKzqGZf8v1YgK7ctuk8+1mipPOUjZVvQTzFSMVs5
zglT8TRiaKcq5nT0rhvB8ARmvr02JZAaB7nKLYzL3IyU9CgmPlSA0eUd+c1z6AB0YxpTvZANO1QK
c0+dYfKcoIgyN072seH/yLScXirX5qZUU8nKZX6L2nTtULSJdnYxCGrFebH1IPZ2MV8xhI42YUPg
1WOCNV6CDvyMhPC0bqiFUFGApbhnfIxftB0AIsqY0hZXnozWa68mZYoYfbhMJYjaosHXPCiEqd4O
czo1EfhhLY34Tw6Ore7EH39jZgt82z0wusJ3cd4TVMC5RZV8TwYfOyAzInFLYGquFdv7KmO92akK
M1cm31WIyRY7kYtfE8iXJ0kz1L8Bc7+NmY09hIjutavBKpgeziImP954w6vBZ5iq6MKrH6nQPWKp
x1/j2IdCLyf/XH/ggHuytXMosBUD2CMVloISCuy826QZayy7iDiFaQta2JWvdfrQ9S57M6/yOqHE
oU2xlNcECLWiH7bPQGaIGP97MEJjrJrpEpUs5DgMwdJRUADir2GN7iyCql564pbGYgC1aZUtLx9D
J4yOE/jsskXPJCa6o4vkMPXDByosTm32oWxq+2tDAzRXIJorea9WyD1/GmcvbGx9XGX7IxNd66FM
3Z2j4F7OE/BDOwfuJHCuaPmYxOQvbai5g+y3imWsET5f3AaG7VreB+JQij03vtu5/5HpgVFTyQZK
MfqZwQfB1GyiNSk0zW0wczFIZ6jNvRlVe8PIn2D2nueSFiLUfP7DzEg4YFsq67Cj2gxhMXJIjNVm
QZGD+Zktu+uwFHZ3udtsqBuJdzQIP1KnVm9tc3xMl0KIsCjBa05Ne+qa7s0ykAIaW33FXzzTJdK5
AfUz7c5z4NirzKe2kjdQNDVM4xlgwKIazVF1lZgVH2x8wUjKEossoas+zV6LcKd0TyUQuhOYVMF3
IVs2KcwhUXpPSgNelWHDjle8aH7cIZc4MRWNPQoan/PVlJQQMLU6zRkl7EqG8y0zIQElfgq4FZmA
6t+94M5vzIw3REjfzexwcglTcS1GWC3M++E38/aA8T/jgeP6FBOsHOS2y0rKk6LhHuIj4fIWg88S
DnFhzY9W8k04E2HW1ipOy6x1dsvxMPr4FMQRof65jsZXpdjzAZE+tLI9QO4zt0KQ8HLlfmlx2hAR
9tbA/PprNfDkGXmFimQ05o6l76eT+yyTn6VDEW6dBQdozmQCeP/tsMA+FwJ9oELxVbn23Wn4MlZ1
ASzOsIcsm1OztvrsWNSB9eu8DV+11blP8YhjKuCTo8dNx3UBoK//UqQFEnRyKheBcpQxcy0GX9yZ
DnNUkKQyCG/USh8tDl+bEVcfoNNKQDALbw7u2yzDJkWx2X5yakbqA2U+16QkDhxFcN+9v4EPXn/q
LZqeCCoXyU5OnNqr1Mz29PUFXL7WHIqPUgTlpi3FY9wSnlJ9+KhAlrArQYBK2uZG1c34YNUG8Xes
2zSjw0Q0yJokXGGUfigT7W78wXHoB+quxmi8ceORi/zxLwryZ256yreYGRUMqcz85GOpvJMtfa7p
nTuU3mFuKF+FAQZ8z8EHmrbNgUtfsap6mObziJPYnuN214kovhj9o+l1/Zn2kH/TKJfYw8cYzYpl
cP7sOyIjGadTy94mVXCixvu0ZF53NuFcokc4qcMS7kU+33L2JcYJQbZfltht4JbNOeuSjxF2K0P/
DMJE+qM4+y60Wrrh47m4jhaZYGS7DR3o65ASMipGGg6YkrIKawbzbjKQrXLGwXFanxo6QI5ecB2X
Hhbw/NmGQWJz8qzO2xMzOdEB3/+PvTNZbhtLt/WrVOT4oi6AvdENasK+FSmKkiVNELJso+82ejz9
+aCsuCczK+JknPmdMCTLlkmJwP6btb61dEPQxdoYGbikNWbtVbdztLpiTo/HREOvwa7ZP1D60aiq
SD+5QXAAk+T9Em23tkPD/t4iJoW9ZsX32txMvJjt0MOBQYv8TVWiZq0tj62pzsq4xYjGropg40e4
HLfWJEsjFsY9pZf2DIttluExZAcPioKdmXupaT8GoOXwW7toi4H/V81QbuVUWrvvWRyoAYmXrh6z
xn/3u8Jd12n0JKO2ZEohBMnMKVK0gTe+4NnDyDevM57MJePbr7T62ox2vS69Lnn0WidYOwXPekxi
ZMrcT2q/wMzYG5TUWZueITfVOw3a8LFvpbuHRS72jVCIKCr0O5nj1DtTa73TxLJlixZ32rh9rC9A
UxEC2GvgfiFm71P7fXTCN9JyQac5zd1ikHEmu6RcwCF1X3wBykjDH7aspgFna9VpOzDfyNCme6Cx
VqdEQ+HC/rd0cCdlBVYntL+12b4DVqJlcOV+SiES9loBmo/qq6t7c20wL1kVI761VmGd/wBAJA6T
hPvnmvc2c5ElO++eS8532IThqnScYOnG/nAqWtSs3lQ9ewFRJJlTXAZmzSQ6VdbeIWUlCJ3DqIeo
aUUnNnnfBCtPXJALoqOkl0KfDZRSl6p5/HrgkoISITDd6VVPK9omj0rlB27h59ATYj8Uh6rJs8cb
Hszy0aR9vsbJYx0RCdH4V70akhv2rasNRmbVjrpFsGiJI25yrmVZAxL05oz1xn0KIhBGIYnZPAG9
2etK3yRodc9BAsRmqOJdbRGKSejw1mMP+2TXTX+d2mHteqCPg6xnIs18YRngVYIkTj+iWL0NpdPt
gLTjAhC8HmF/tkSk1QwQQj08xE66su3O3RTx/EeSrAMEBTTvnowPUdw31yJbdgaQejzsyZsT6Q/E
VJYgy838Bs1s0Qv3ZEOXWuOy64m8RBdi2vqb71Yl12OFAj4RJwzqoLhwvUYlg5yw+IzN4KWDHrjo
DDTFcf9ZWYG9caoB8EFok3MUMb4acwIl6Ty42AboHMFg9pxxk76WKNBP2as/4zqSHPR6KaqDiW22
lRpL2ykV66g9247TrkzVzh7kTB4pY6nH1VFCn13ZeRutZ2mpxgUsnOZTwN/rm3bNzcheEIKNDLWN
t2GAoQWcCeOtKA0fwF8ED4y5d8iwwG9U2YtyB3NvZvIGQ+Sc50hVPqd23MHE5nptBWweuzh0Pqg7
3bKzjcbk56zar8gf8u01Mvk8J7gDgay2dh5uzAQAeyL55gOOa8wzalWX2HUlvY09ejngC+d1XuQ8
NCXTAdKc9Y1nOGvdiB9iUtTXuHjUIudbt6PR4nGZ9RN2+zMYan7VGCTxHaLvk0bbbYKSlsb39XtK
cfwrxkxVDROxbWgalUNMdEM88gs5jPg4S6KK8zUJ8SZgkO/elJAtVjEljTgsoAGKS4n1ZVUbrfNQ
me7PGji2rtfdD5XD7001mhI968729FF5ZxIE5MahXkJDCzovrkJ6MBryWN8Wtb6LqEx6uzC3mQh2
mQXJoujoFjH2D4cJVeshTOcUN5b/DPjihtEuQQJQaxY61T/3ipFtLvvjW1YPxSYkhPlQmuTrZaE6
94Fm7Wzia6jPPZbIUl+x48Epa939LHfopQg4LDOmCnZZqFXExHtVBPE33tjoAI2Jm1OmMOVMEsE2
blQX3fx6/qYbXsR9cqP2njtklWkOVVsEcnitCc/dTrVYu8MwrqX1o5l6yX0cCSTpZT+kjQrcnMgF
0TiFE0WildB8Zw3IeSdK7UFyn3oDD4aSwBc1ZgK5Nqa8RdAUNIAU27tn1OqGJWiDUrXdGPPIrR1I
QMk9e0ksYrKpTem8jsqEuA/rYAgU+orizS0QytlMueJEqmtdDc3etj5HlO9rM0FAKCNRXbzQXzu5
Yf40Nf+JGReCIWY1xLGXMYs/7C1NRSkUd/KJ4yfeZDGpUzSW6wJBi29p0QFX017F7ptveQ0DzvKq
k+l25css0ULWW1heyWYcFiH0oo3scAPaabAOGR8sDF03kQPjB2Oi36+hWRID1xYvJdx0hc1zrYdc
+WXYb0wKD3wm3oOEPLYro9jaofQ6gsAxDtr8kLrfrAj6bmqzfGr8IT/6Qn+eIlqxtvZZTZrDvsri
V7JxMHO6FXtxWllBBcvaq5+ZnqHG2YDfJ6rdcqUPmrpSYAGV0fVqqyfAcp8zZekPphcB87UZkttF
GTyORfhLsSXBIuSii4FqkBTep4UbQkGSBXfNER2uUXjjQUV/DmCtFADndNecjjh9p90UxfsgammB
vJ4JPCLo6DEAPLLOEic6GDGCNdaKk68eRl8DklJPtwH8t3bpLVND7gvIrEmyW2PFP62U1+5VQ/mg
ZheQXbzlrDCvgSBspC7sb4VIxz3rCXqysF+FWbhVbYu3ujihzekOqhGQPg24vK5HUJde67faibmv
eNGjmENn6WnNHRuUAfuQ11JLZYUaH8xkKIj86rlQiX5hGZ3jNSpMcmqpGkHxtq278nSfyl7MW1hU
8JAuT503yIdJyWlLGjTxHbnH/pgjiOOmfufYJNEnaNWza5YYOOxhjiAh7TvWoBeOOqRXjQPa1dnx
qkLnSoy6p8hjDBybWjyT/Jaada0tbfzhIkxqWD8+wSHYBciIiRjUDeCnNwxaEHOn6cpZdkLmIJFd
ggVKw30W6wTSgxWea0+UAkUCZKS8GYFG5oDw46UzqFcngBLheABNq3g8syf/pmfttiPke+VAxmI1
9omu1DvCAN0zkSJEBaKx4WOl7sNsxC/OOiiaJrQ8OFWN1htXBan1y8rivlaDI0fOnJFsfxiS8vto
WWwgE5DiVYeBQY/UQfXyaqTtz2ywwHTLkBJ0qpcA2E0fkt/Y9u7ey/NPel/yR5gSYz99iIbIhaOt
MT/oECSxLEICYAt/JzhwYwdInYPVdC0Svhi4ESQHhzZpmhgJJdmJrurYjFwFPSQAt2UyqghwP2C7
CgQiWhsqqT81ZBXCC66F82MAE/7IuAd3m/7o+s9N4MA1lenITaAgMFQ3H2k32eTsM/uXasOzTBhl
EhQWImNa0+euCMo8ManCGYEjaZF4uf0I/wFIozdhkY+bO7Q0uRjo6jX15f+RDMGDfmmggMFvjwBm
houj5U3X6PXpzirzwuT12mXRtZJZ81jJ7jkosmkvacoQbKLu1WzE6qW2hqS+idNjPrXRDirACaXA
hgq3Wra9XvLMBrSsiMMwtZzLHpOFH0rtKuhOcQkA3zZvAFrMG4OB74D59kZQm9vCZjFpmGSqhWoC
Pk4y7cgsbS90O2EKgqolaNyHHBX0PTNFh4g9WiKAZ9Dr40q2imDrSczwjCufxkQ/iDhvNmkhHjoK
zbYLXMgcSO3dqVqlevYe9b2xE2CbTcZpKVMamup32m6ws5r2ovn9Y+VWj87MeKJq2kVNcmygjJOx
EiUb6bFGgK29xTNyiMzCxLEsFziIE0TG3Kklm/WiaIMtK9nvpMgE2z5sn4x2fBENImkJbZsxQ/bI
STEna3NuBIn11mcGSfCqfB7hhtsBoVbFADInr+nikYXKDMCkRc9p9OldmwGT0sDip0mLKBAElxb7
y8zCGhV1xIclJcIkBMLbTpuIIzOYmqtwjJHxjdAQAuuk55dEU+keeBnAGAY729QusXsgX2lT4CO9
zs+CuGQorT0AzULPl1x47kPJwNMtg2hTJepnas8RUhYExgrOL7jk6BrHP6eordYo88plVnOJ0FHx
INtvhm3361rpz20BJtYztXFjpupaTsUzfJdxM5rxozBnfmiJ3H6oGFUEbrJm5A0/wJ/ZSEzGNgJc
zhqm3YlJ4seonZ2U00xrAyoOzBdizE62wCQ7Bfa+8o1PU2rmpvxoLRMPemgOt5CL0M9EtG55wpH/
KyiRZPoYGCNV4mGqPzsDWSQi4GSXiPAk/JC0VVRchM1X2B2KJt8En6ma3McolesomZLLyKmy0JiY
QCofHzxRBKwtL3BWzU0UZC9wlNla6cRWliV0rQilZ1DjUNJmpbCBHlZOYKMrVFew8FgTJwJwlYIk
lLsYULqcdVFD6h7xbj8wI/CGaba2ZSbfesGEOmiBBlhTe3dUXXOHwkYqhpLJqsUw3m7zG8GEp350
rDOBt1vH6s6Gh1xF1PwelRInT0+7rW9iWy/LTzJ01rIZDEIlqx8Qwy5IoIcFbmm1bjJtM/RFsK9w
o0vl+TgqGba7jFkpX6mZUqO5mU1DkxyVxzTrqqXIr3WDCNERA354koeDwDc3vUZKXYYBSLYDD3BH
ZueKXOnYCiG8L0hs6lcKEhAbsPx5aIP1yEQfhHCx10wEY0i8d40Cg+YZ5Kzyy6ko42KHwyF22qOl
VSn/YXLrQnS3k15e5haKgmhJvMqMeghuOaYl+GnRrc5RJQ/DBwI1De8L4LA2QphguzRkurK2eWjo
T22UbTqZHU6ePT3BIIMb4Tovku4aBTa1P2zbtGAbMVfcuQCVZ/fTvrfweLN0X42VIhEMhtQAd890
h19PVtE/wtQn6iVIdnnuUsX7TL2RpS9zfGlNg1tnsnF5epKwZB9LodLD985AwwXzcEMhw9iMWIsF
w0TGYkkqN2E2XKQlFglc2WUizWjlhdFrkyFyjxlytyb6biBoVFVyQveJIw2m9SwR0diB6+SCJ0SG
Qap9EBge51rBDEt4G+e2gLsei+ypr9CdgshJFwQIsBuwdXYJSRZ8T1ve83GCrc1E0MRGbDshx2Mq
Nl0niT0Ma9/acMvXwMqMBTk4mCf9x2bmusd+vBsa/VSMCZKc0YRTDElKL3SSIi3UfOwE2E5b1iYY
S2zNFDYcAVhMIQiQFEGinIfzuy2cV0sSS9jzhlwRUPVLzzxvR27mGu870iuHAZmVoUVIFaHSfRnr
axhue6gz+U5k3PPDlvPScIqtMzAuI/HE2/BGW+DnRPhbhh2GL3qkOMMMqjXVhpAajDYx/6NPJ1DH
+exjyt5jA2dpJ40bkTpvGDBx4s9wUNIHrzry7UWDFHVBWgXKtQmHH7tRJgcaeHnUaKu6yiG1DSxR
FTPjVlC+junBVG+l7i9hoJgbhcMImv/dAF9XQwbrHFyxlEnGCuF/ewkcS5sVj8vu1qUMOMEl4ODK
+G0VFXHkhQQPWRGYBGh0IKOR0VU1EaZdhTZFdPwYx7G1KtWsSEIlyGId/y624lNrMH2jUp62hsXW
gvXuuhrk3WIKvTT01GeVkr5WpXyRZoi7eAIblDIp6GdbSQWszC8dej37B+rufkseBFGuErttmbvA
SQRqYtPFdOyMJsrUQekHdkLcQ63wXA1ILjkmVlIHMTLEgQ4Ie6UqvdqHBLGt9Lx6zkpJr4XA0gnF
M0g03p3jytPGpY0sc0m+L9IuJ7S4SNDFwpKp7GmuzFv30CbiF4DUQ1GUwDGIOwptyRthtth3Sa+W
g60mtDlQnILvUoE7CCfvk84EanuVv6ScjawKaloyLY/YZSTFAUF0i3pguE1hHx9p6nhwgtee++zG
aj9T06WtCHIK6CC7CEyUy/o45CDX2eHrKwMjLesg723qO+v89WB01qa0Bm2nuvRYTDj0Ux9K2djb
jJdqnCB8mV3WZT5PF1Ri29kOnETqPKThGQ6Q2FYRF+kYVJs2MJ5CiOohUYtH6T5y2EXbfEgI/Kh2
loa6QvdBN5qKlnRyflRusvdS5ho5q/0lmR33iek4sxlyoBBcM2vg+nRmSaVgMD4YbXasyc+0JhB1
1pSgHoDr7QzS20/o0vUqwO424Dv3J2ZQKvGyNes56FY+7fkYdtQW+eeQM7Ei8/UxruxfOOo+c6iS
yqJNMsbqwquHXB9qkGq8U2qH5LC5kqDdMdiFVfyrZSXMb4r3tEdLhVrsuyd0imwBMFXNPGmZh4gE
us8Ke9q2iFaUstUBTNJPy7G8pzrdtMA0B98P6LvSemPYLQumQkOoORIOC4yFLWQY7ifP+QZSzTug
mAO/1iXXSpTNpulOJZGRpHuO6NQ689Yl04GgpwHOLmZMmW1i4hOb8TDhYrZlHx1C8z2b+pQxR5Gu
Ow+dWt4Pj2boYzBvCfSRpZ0tZUFADq2sXAcRqXFYwMBYRL48fj1QzFnHSiNHCSM7xoIO3tLXF8rx
atdBf3TC99ydCn8tmDUeMHeUYvf1oWl3ahdM1gYpAc/T0t9byybINAyN49eD1U///gj/yb8/UjED
7kXg5PpWd+dFIM4IFjVG49THaX6Q5Vgfvz7V03r0SPLl86+v+LFFspGOKRnilXEostQ8NANTchyt
fPj1h9ynzAPxPePOUwypTcs9fD2AMmF9bMfZzJlnmzxLujeebn6OpLJJrFeowfrz18MwILtEFMDn
ot1XQe+eBIB6lIkjey+DiG+VcJp9PZSSj0ZvmxOcdmjQtZzZVtHdYLUlrgDa239/W5VNr2Cas501
f7P//nOzfSlUmj6yMVCiuXELGFm0BMBuTVpsqY3hCR5+/0KH8FKW8MYSDDMDZplLNyRTdrCSJDyb
VXB0PE3DZ2i57/ownBonoNkwUXWAwQh+YtPA3NmF3F+1uF6By3QuvMJgx0gz5x1chaeuvWBcS0BS
RuU+lfp0MXNcXk5hWG+NKo7wXMVPO2HlVGfjG/KIEOf21F4SA7l+AAQWY4IMj7mrEyMdh9ExMOt/
f/T1Z8H8Z18fIci61oWFTRhl5wu8k01h8UpknVXkvxTaobPnxJkoFs9fnwo4tWxITPPZynGqfH31
61MyCe19nz5OjgjXhezkdYilXFs+yj80vMOm7KzxEBgQKsyaHD6ZRfrG4Ad7jbnJt0OA10vkr60Y
k4shXFpqK8QLS4Ke7+reN+W1v+I8TX40lr4+MoLgZw7m5JG7EUQZDQFLgb6sNAy1d3scLk2r3YvI
qrdWymg88FxxpPdYenoCkaSyCTaZjBv0H+Oqqdq4/v4RqENlk0yuTL9eedEob340jMehGX98fTZN
OGopW2xcI+6LYcniQfm+djeqgssmlu7BDSt9a1UWpBscR2fF2RX4qrl+PQiM3oC87fowpVhyYkTm
rOuye+o2H7moI/46n1EYBGsCM/QNyLWt703l3RsH4GhCUw9VklVPk2UR3WImb5prUEN4xkuf5BoE
fNd5a2ZuEfXpN4su+sDkwF2NkLbfvLh4Jh59vEXNZJ6hQ6VoYXtn8t/7LthRsJt0ShpJahPZAVPQ
fWdPAv1XDC6tcq9vBcG6XJ0g28AWNKsah/hrpPHrblB0FyM83XFit+FaJJSZWgOPn80lKyz6znTc
BgOjiCyzq21tTs45xOfplhaJHDqe5YhzPQHlvOmL3HsQMKyRXCRyy+k7RXzvG68H88G4qqVT7f4/
wz9voma8j+XPf/32OWPS1Hj7yVI5/yOR3xRw9//vV7YBWQerj+bjHz+//t3DR8a/u3/k00f+Z4j/
1z/5HeIv9X/it3BtljGO7VqWdH77R/+zbv71m+n9UxCzaHuS2ZCQnm38P4i/pv/T84D367pumPpM
HrJh69dF24T/+k0zjH8y8QKg4LqmpTvClP8bjr8h/kTxdw3DcQy+iSFsS7cNcGl/pvh7eujKrjfp
hyj4DM+pnjvek13ZQUzv/XBd1Y2902cXTANiqCm8YZUXEIxSP8HF8fMPP7t/50T8I2+zaxHlTf2v
34w/Zwr8/mxc0xVYvx1B2qP+52dTFRgAJcuBhV2CdOB0xqTnddat1GLrZnrOnQw+66Tm2ZObcT2o
YiUYDtyG2ds/8r+u2n4milSNOvq4Wrf/8/MTxCf8IfOA58e4UPdIY5h/oZb05q9/ftyiPJhfzf8p
7TLR4i4E6OK2tGpGiFN15B5dCvO1Motxy2w2ix1ckmDFF35hIN313HZTBM5CyVpcwIVX6yGE/egk
6Xh2E++1g7G2BMdPqJTLTM8uMKR1+Dx3gd0SUhM+JiJOgcn5PwsUK9uuZpJbtzqYxITQcZK2lrbh
ZH/zSk3eRv/5UgXUBF6tpKaQf4l36HVM9kQ9M1dwjeKlMUk6YAp4QXRc4wwe1cpjVr5MrYnlY6V1
V6Oqq50bELM+1NPLGGFh62zje27WH+1k9Nevh4ysvnXloq3RA2cPMwtCiK+71UNAGN0iiSKHebs1
62lIcoqCPB+x5WN8G1qnvNKaobiumzNwKQvXXExuYxCT7yPre+OT8uJGhnWfWu1ENkSJBtxK16Ii
q8Gs7Z8khQ5t2z4Q+1ucQOi7u7rI7FU708kQ5rjE0CfHQtTh7w+hYsEUD+z9pKJlDEugzyA6Uc16
/pZbbLkUga6fIP0fcmcadmMKS8a0iw2S3eJHl2nfI/7NqwFZxXdQJ0y5vWtMVVPOoLYXln110vIh
rJlf5zapTVr0M+9HBG5O6m6Ip++vhTLCTe32RL0NLMra1K0vmIGmrWNXMfOKghjzpDqQztHTgGPo
sfBnHxhrIRMCu2qbYJl6pGBsdJYZuLLH2o/Ch2wEkGmhLScpfmsBvSE7HBd74nwgZyToqfWvNqnt
W5r05gSjcBO0js670P6Gbs/cpCqWe13COSgCz3iECrRvBns4ajZeXxYF4Rb1g3wwd0Y/YGdziX7C
GIksypfxhbtMfMFdSDpbCb4iyuW3LtGiU2l39UPpC5diVBGwN5IGC8An2xo8tXHMTYQ80lw12Lcf
y+jFhiFplMz2mVGKPfCAZKFFMn8Ks+6DNSaY5zBXCyQK2k64IaoXa0uoe3JO7YHUNRocev8OiElr
L19ANJYbO1b1sQkdKA4dCaCxuSVa29jJugEnUSt+okq4DxgVAOr7M+zTVq/JNDkPTaDideVV5UZg
EtjQRJMHkHcnJ8KqBDe8OTrFyVNMud2QopTAYJWt1BgNb23vMSkjs5T0ZW87mcm6dKRxGvVoH9OI
3r1kiiA9EPczMLUs03C4h3FUPchYyUteokls2qY+hEbjYmTCOSOjnqmHyVtBb+EUYgUhrugZOdlK
L4Ey1XXUbCMV3cN6zDaV8myabjXdCEH87hvOuYYqf9QnvGfALhkL00DzmpAaRMEMzWkroFnEFD0q
U7/8z7dUw/3LfcbkpJM2+0JWp64HeufPt9S+qpCAdkwOPQ9LUojplZzdkqQs6OuhcRtEP21FwBOu
QmjHrFT8tSyn8j2qWY9vUjDmg5A8+SCyjswMUd+WvRDrv3mWfz2YTG6QtrR003F17orWX47J0s5Z
jRbkBnKlBRfyGsXBxJMaYQarM+KBUbSN7/O0UbPdRVAxycJPQhKhAcLCdox9F5lv0VCzrQJw8HfP
bf4R/R66tP/xr98oXU1hSNOxpW5YjuO5VCx/PJXiSPOyZMI5AVM6AJLHjilqfe+VwSKGIn1sXgyt
B63GHeVuwp+OM0McWqBJyyLzAdeZPgNoKd3khAQbxPR0y0JpkLfuqucx2eqsX09Tl7wOcS4Pcc/g
1oWBRJRMelZEDjDKShjhefYRtSkqsVFEzwCc4FR3LOsTWGUuaH6mILBH4FDEez3AVVKp+hJ2JShK
tpZEMkb9iaiZ/jTYmBzRqxnbvHTFE8Khb20qjQ99Qo4TtjUcdCVbsPOTuvVmmO7jRjMhJSGdj4RX
XHyHULJYYLKdH9o2gFnv4+CM2NfjewrqR9t6YsJQXmelru408eNYGhmJs6n7gv7FnJ3jEPCs6HmC
5Hnu7HY4M0DMViYVULcA5vhuTWC0k9RFNGDl53gE0VWYvwbUK7chmAVS+gh7Q29Zs1YzuDOvoocx
j76rwofZvu5CURz7Jql+f4BahhOsCWH8zC+KDJ5p7YbYU3Q37FKE6xqSEnI9oMFmF0U3UuEkv/hT
jT3UQ74jkznCUWOij2yZkI1muvpWMpylzQQ+p5UhazCyzx2z3yVU1ljp9UeV2UfCMNBNFsZ3z6uc
n3bef2QpKpsmsW1k/izfobREtGddtwe11K6sIWFElHnZwq/SBwZe1osNGqGF4fVo5VgpjbQmJQ0F
JhcuVvokmPEvC5VRsixM5kwEyVsPWjPgCTcHxK7wRtdhlu+IPCpfJuRf+5x4A48giWudmIupebck
mfGTAd/tq+OzuKGxqYTmNonaOohMNTumqt35b66ovxbFpgnQwLRsnQJdNw33L2Vozvid0I6wXHTK
ADZj197dbcqrj05w73J6bPLayPewnNTW8/AZp8pQZ4CF8T3pr87kvf7N8zFpE/5yhdvG3EjwfL7u
RPNN9A91Z9xUtcf5BbFHOlsfDdxOsHCbqSPZO638Cmbn0VR5+aFFlIp6A9/GgmPO9gDRqDK2DKWq
uy7kk9AGd+11iPRSxif3iVn4ylFmfAkQx40qUQ9BYj8HQ0zonwqb5yFh7QCgxd6U0RScImZBCy9O
pzujS4xnIjsHXVkdq8k+EfNLYToPPDi33n2pEXjvPg1Ebr9lYMvZ2tyiMK/uwfxgDfA3h8R7/PqM
0QA8/7x/RS1RrP3QB7icpeV332/lga3geB5abR2Dazt+PaTzR17W26gMumw7ZFhMwG6jWW6N7u6l
HbOigfJEwFMZHMnVMUcJlprXv0dN9ByFygT80JRrlbPntBgFnIzMZQaZ4k1FLXUsK31DagsxI1ZD
IUmJMZg6fAztm1PPqRUUPZdcTOPKHS0dDoWKL5nsbhQm4ZRthFDwY1uMtYPGu6MYYULikvOYN7Bt
m/TcPExZFd/CdGQ/R8oiZYkV7ixurReV6dh84Doic+Lii6EWq663N32LIMUwXsk2Hp7i+aFMpnIp
BRG0iTVEx+y7kbj+Q8ISbOiy4BYE3BanxJ/OQZ9Ez9A2fUZ5GI1IDHFXpaHpm795lxJu9x9vUld4
UjJ6dITx1zOyHWUrSG5AhMngaxDxdysYsTy3fnSaZXRY2u1HRF8fjtX+TEzesZUImeY7w3tk+e7R
FPqnShZ/86T+42xkzu2RBIEpYD68/9rGVA62GEiRGC+IAua3KMpNOdt7LL/RVkaVWW91K8zLoLc9
fHah7YJohjG43fC/LiGE8HRXWI4pYaUbc0//x2vYdjJ0JvAHF6zQA0TNezlJhaN5LM6QFIGchOSY
Gl6vPxSuIH8dESCKR5vjaXwpx8S5BBIPpd15T4SBrP7mxzSXCH8qIYSjW8z26POksDDO/PnJUbT7
uheyZ+gjN9/kcX3nx4I7Z1z7sBa/6y2q1L53vhWxH2xJu9ZWrgnjwczIc84CY1dZTolIUGLVyIr6
BJUmeTYrQnmsXv3ND1Ia3l97U8GzdSxLMEHhuQrnL214rSoGsQVUpn4M9hmjx4teeo+KjGVFGfcQ
GcBoVJ2efBeCAGts5HUoIQwT0NYI2jlNN7I2gk2l1w9TC4/SacTFKNxbVzblyQoNdP4RcqKco84K
/HzvuApiWp3B3DNgp/nG2fVKaAcIIMe+8mhP8W60bDlLs5efjWCRbZdTuyZqLd5ai0mzvpWw//zi
MAYofJTVcFuOu4vs/e/mgLaQyOoHq61vlYY2nbuZWAHleWlTCn0yofcpTQkcBr+F4Fcj8Lbc9sC7
2J+xSJAPvPuAlHkVlu2rbeNg5vyWunZgD1nu4UxCO5YwcuD/c2WmC6OQeJGdWgdXXpEGg6ZwHkYe
c/SrmPkqDNc02k01nYAVTAfoWc9hXSEXIBPYmchDiODUJo2DQrcLv42GifIx8cKTqjWMVu1bR3Rt
arUkLPJtquaX+YBmGQLT7OYMCa/m903oK1zlqkZR1zdg7py2iK8kT9SrIMyweCBb3fg9GOcc1e2i
rQAFJnqQEoIREv66FoWDXhn/woK4jKFg/IK3be3aXXusOLS9PdqI4TQGmOgUsL9LCi/ggC38wWmQ
JPQ8MPB+ZNrA3BYimGdgs2lGxIrcmDtSCulC4EwXif4x6UPCoAN1hdHbRKA0pzJR/TfXLjtabLSc
xDQs+hhLTI17GCEnQLcxeGvbBvSVqJNtSx4VDr0cCEv9bPrN3RvsdYrhfDs0yGtRai1DGac3ARRt
gVIU6Yf6rmuS4EgDgDCVJaKlEx/Wp4Fq58lNW7ybkcKyF6DcikYgE7LnTR72SwRewd5kFrMiqSUE
V4kSu4oBrWg1i9cJeuwIBrPp2UXVmnRWfopooXYsQBBC3jJviM4ooZ58tHT7oP4cq/QXo59PT4Vz
RvF0RJgnsRQ7FnIK2Gj9tIQQzn986A1EusqXb7364Ih5HGLbW+UiBxuxZXK2E0V8l66L1XN0ADNj
7Qmd8EREBGcyTEwHtT2LacQA3aR3T7WdHhMVzqJUgm7TwCN9KAKhE+Snij4lHEPzEFnDJQMa6lmy
v+ehv3wtO8/cdRhNzMAxN0mDNiWOGAv96kvbWbl58zKo+GZUeXVj/LIxmxmnY5VHHerXAig9oU+w
rtrcemonr110JB2trWBCiZfLX8rsqk2FyAPS04IkweSQOTP6ozODfWMGZxPrNFMwMrdbHbuPVrPf
FamO8pQj2m5YNRkh4rEA4PKp7d8Fuy5eVFpsM/grHh2hZrXlM0skRNkGC48aFqOO4t8ag3jZd7O3
Jh1XulLTKmzLd6+Y3Z8U2z3HO5Rw+y6Krl3q+fRfRJ3HbuRKkEW/iAC92Zb3TqYkbQi1I5n0TNr8
+jnUG8xsiKpGo1uqIjMzIu49930IcdI3WB+pk3+17hwEgqwVJokadk3WYayigSLIUnEY99L2GdY8
BIWBsUDUfQAnEu8XXROo3jPwNE4gVoVAMDBTsCnWK9azLyMLGyjqltxW03MSikeIduty0mucbj7R
Exp3m5O2H6rvdoSGIyfpohc9zSqISkiZDfSmsYxB/RtmieOk+6MazQU5iA22sZPx7EsCcYCQkl+W
AvIBePkibB0Gj2M9RTnQK3H7d8PA0T70Pt0e++lYyVPvHl6KbWOI5qCrftwEHceuVncoV2avhY38
FBgY+MJRARZmXAWtLQ/l0iiHdYBQm0Kl3hZ1Lg+TO1zYrJOd1KtTVJb2fs7LM8GUcgZn5lK09slt
3HOe077Ue5/45i6PLhPAJXyw0VVh93HajuFmBCgFJ4ljfHQottdF6K2yqhj2EH16pEHhFhZvuI34
rMskQQcTzJ8WyZDmiOvdsSXuZwTWrGIkoVczLZcbpfyqo+re+B6B2JPv7RAPbJmvfww9GRBRDn8M
gi4SoUZCbYZ3vmnY1xmg41zotHgdGHG5CWxAvVX92qva+8Xnqi3DqCo3jgUZocCTe2pl8lb5xT+M
/OqmaxgtGuuvX/6x2j6+hDVi/SHO7F0ayR4574/dyPkg/ZF7ptd47jNCbclCXTskhy+8MLC3Y6ge
NGa2RS/oTPp0DFx6mBkBFCtTPvoBGSM1MLMvIGN9l9Banhxj7xWkhxiKzlCiN9YCF+sMyoxCGC45
lpSQfHm3zBCA668iMfeZxYYosIFvdDvdjKUxHQKiG6QOnyTN4dfIhPVoakrxsOXDIrZuGSvEEqgN
ljP0QOoSXZNecIPzYXI7sS0V48rw/2Ya3lHPAapAHwEfYV0XLzUqEAmuZoFis/i0Ifh09Dn6ulcz
3zM91mK8h5Pwl75VjgeiZLD+eLDuw8i+xwjIlY87i47v50jgxdZUfGFGSppB6Vb+AfsJzD2JfhuY
icRDzGF6FSLA/F3n6tlqFaNQ0pLhQ4yQBUb30dTIvex0YjZN+knb5JJlfhzXFnwWPiTUcr5IGdvy
NXh0w+E3bJxIXhHJojLz2UknDD5s3AEB6sXR6vt002ZNsPYG1GdqGP+2TbJleJOsE58dE3N+JxzK
cem6mzLJ8GKORyIymxWaam3PQWxpxoV2E5mGDRgl8bKfnGTnGnAHWFxh+mtKrJKud48e4rpFRtW0
9TvukCk3xw85VnD3KG5wFTocMLrhVSpY/ahSY0BGavwWIZZhpOcPVFG/IwzeW52UQeLjAaruEtlq
67bKv5mqa3vDzgLacnCBll2bb6ZaS16HkMUxbGoC/WLrSN7ttDUGE15DSHpDyXNb1h1FomYeyQTL
d5M35OeyVRB+Q8sglaV/5MDc5xJNxXs9i35H+HXIHXQ/ih6ad16OIeqh6JUUO/dgkZGnv8H4W0VW
C/I5jUFoQedlA9h3jVff2rpO7v18UZ6DQMQKCJKGaTd5NQ1fKqShHc5OoA6trSCB0kD6KHMtRT9r
DHC6AxicMXDgWL4E9MoF5CeQeCmHpx59hVN1xCZBRlolGRHdxCR/IuzLDqq1yVJpehDJpoPNcbQR
EGmE0m0H3MVnTjo4eRhbLY2JWtbOKnnFuyqvTjfduUXz2xTp1r11AxipbTJsEb+XxyKpCPJQdNMb
hUzWopK62s1IhCqrFRbvJgYUzCQFkthtSmgsJFaOSIu0s3UzAsas+sg8x8zTl1WrfQwV4CPWsxDv
CVOQWLOKM+mQCQ7NLONMSwvK5MHjrzVrIBv1Ch88UIw+s/Z52SM5DjP4UVNPSGoRsX23CItT0hIQ
0gffDp0os1T9XauC8OH1urEpsEWv/nura+M1KJHUjkR7ej3WUkM+sy7V7u3c5BjQviNfCO9paF9N
v2F6atl/JrhY7/rA+ZpTuRtFFrovSFqOvKa6Pasg311k6bTehNxlEzJUJjzZa2ky3R/arH2veJoz
bRZZIQ8+CZfElp9X/3/5+bMs1j+10iegVi9+q1TXTuUQGVegyH8aIVhRuZM3lSWmown4zZzDhiVg
6iD3CazQvPhNOIGHH9QxCGorkze967fwDMSOqATz4M4XuLBbqMnRV9I4gPYU263XTHPItzJJbVHJ
K7nE0I9i4tLIStDPMUrMVRb5/k73Um0L7zp4iQMXuUU7cTAS8aGayJ9ldmge6ljoh3AY8xt8z+h1
MGB52NNAVLrkrTrI907vnIdXFTZZTb68YzFr1+HoJDfOkClMVxt+hWlXGFitFwuA76plsn+mSUbm
Xg4w1vWy7qyw7gMmaF6RtiBAm7ciPJlnkFDUXK6VrBwDfRwhfMhBxmw7Tlb7B2k9cZCM5BcunsC9
a+boYBiSQ4Y1a0wKL7X5old5RMnJJWxM9KI1DOohttrbKId+Tx8vIoMEMUse59HJdzm7UByGL3UQ
vkVW1x2KoCpe8X7ZG/oiAZONFv4UqOrlAAd5rUY14Ncz3gjPyR5xbpkXzUKUrTtp/6nXvbGwYJXv
yrZvL5WsBEhEhLuW5pDHOXY8S3WwIwqY+TihqN/AIdZYyd0/Yk51psXXrTMnQyhIK+AKoY9Ysy/Q
q1TNSRpf05+LXY9ItLAzJ0bAtGXTQ9K8Y/qpH0WKfL9wvkEcKHLXTo1X1TvEOC9d5hDIa0ntNLTf
CGyog2yA/rIFJfxz8VT+jCejPqosuhgpjjuw4MFD6H21HyCUEt9rU0VV4acFEZaDZBtdfWBpIEj1
6CAHphV4KuwthYy4J2WY3IEVNitbw5HSun99Z+jWWtYOcMtwNC05ef9rZ09CUVKXp7nzp1Z1+5qY
onjNH0ZmL+J84JiUBa9NGRtvriWebRsGv+ktvNAqat455YEnG+qcgCybMa4THnoSu9eGYUWXvjSN
vVJFvaN7L5YKgOyhSX6Yeq6z/RkzTP1Y7ZQjEO9hnL/5o1XBQ+nQP/Grbp3QTKELIzqaFaSKBX9B
0hbyPtDhoNeLN2SYmKK0lz7gP2an9U4SFjCF5TGeNVpGe59wj6yi0lMb2wyMVybj3s6mY73sffN7
4CD4gsPygbwg+Y51BBx24Pzl4ZsOVpy1lzYALDTZ02svOLeieipPmeYQ19XFGPFkJe8pxvXKkHOM
YvLihsyzOD6OQti3rPedtZwYP5dJmF/Nsmevw4a61CZtI/HmndrWLk864aMnmJXUTlkiaLugG3Wg
CD+CECg1OV0bLUB93GBvurXzxRbQmL0S5zaq7QVkzZhzduleWn9yLwQVuBfKhR56YFBss8EaIJKF
b4jKZycbY3AiCph3x7r51qPtZGIQ3XWNE5I1akstEWjgOz3Ml64tnA3QIO80z3mxQQCVFNhhFmNh
XDKV+dfEdL3/LrEPUKFgwBc2wD9I1cuuQaAhrE2l/u2AQS+lNP8QRYg0oXS+OA22D8Dy+LTbnHzL
2JkTfzJSw8vsnVw+KHVTZR+T4NSaaQcyzfDJyQVaZIXNnULw6gJkueDmwcSdzHYBMZx+3jUVOc2c
jYluyTvorbXxWiNyRpJm4TAavAdCo3ydauF09WvJGN69VRkgDWu2x5KZXR+jnGaXHHWknIgX5h3J
mS9y7OSV89c67g110BsT8YmI/JNTZOs2HntoKwyE29pTXy5UBuBe+e8cesKyHMBEM5x1j2r4F/va
vQ7aLSFfHbrfAROER3hNL01ygEOPlldmMq6epHtwgCouHBkZyKYt/dg2ojmAkqJ1r+6JgAwKIt+5
wTfkQkmK1uQLY0sDsrdvPuIIEGfUfE4o8/eTQwffrkakSfE47NKpSY4ypX1KdvdX6kM8BBmkbokF
WRd9HxEd8WR/ydj8NxGIu+IfrdHQ1OWlHzO66fNzB68EZ2RR7sikSHHJDO0R1cQc8lRCnTd9F6yC
/qHr0zFNNEn+g9W+VM1+8icKjtC5anrlXn9etUH7oWXOW+sm+c4sxuQtHPt4Q4CARh6ajPdo/2oS
r6IMQwfheM3sEo9EyvBsCKNdU9rNZtAze2+aEMvatMUeRV8AUJdPpLFLNFfiIryVQXAzovjoJMaZ
LDZ7p6Z85SKtOPdTnR69xm23VU4YpVVLPDGkc98LebaJWrLGq8vODLd0zrerCpjKo6ivJkOITWcI
8jfoddK7JKQQJRj5SwX+FTxg/dlsWGOmUcSb1G2GUzJfEFiu2sDUTwYzXaos/A6DqwG8q0LcTv54
KIZhWBk9Ty/Iv+mQKbCHwTvnTO0bQDfebzebbg7+kFNs2gQ05iZiqtqMd2Hw3hO06Lf4aAY/jnZV
YVjMoARLO0BnTnUbzZ3CL1IY0s7pv3IL0VXXgivhEKr29Uyd9Kam2ZPQ+K+onP47FPQ4nSHKbonv
F+c6ME0olYw/DdGdBOE5LzGGUSLr6/3gOsE6R9fyXZffbWN0bE5huy2hS9PDCLNPfN20BqHgT733
Frb20UugRsnBVdxagb52+XDWpBCQb+c5t8DXT1aQuF+jj9muyip1tTTdvuDT8vFcqeasUbIt9Uni
clMaw+SKQssmVCILi+bb7tdYs+NfManuQDJWlH3BHqus+1bZcj/akiRR0XorVodpx6e6MulvvAfg
4u3CGj99wIM0//5MPfO0oJhOk1UZ94DUhH4qromtqt+VVt1bzpTvRTgQoww3dVlbkwaGi9WMVINv
bwQIC4fhwogQd1sZ3q2w/qaowk7RjenVT/C9uG1S/goJBk6VY76D9/bAnNjvmcpNYoWJIohr+eIO
RPjquSIghSFl3Lb6A7QD3BdiGq6+sNuTXk3dqrKSDo/VBQBu+W0nGS48lqCNiLNfcjYupq/0mroD
BEOaZL6Zf4+a1y7IipY3jd8MS7XaJ6GRrWsyn/HdUg7sc8/vvgjhmY/abr4NJbdNiD9fq1+71Ehu
cSzNl3l1iKqsu/+866qsWGWmTtPLEdapj8QH/VW4ukQkrKNhRwKHvrYKDS9h0K4Dv4xecYUw6PbM
p82sFG8XtCzNGF7iLFSYZpIXEk1gK2i4pvFc0hoGvzms1Ez7LIL6r1AnSVsVuzrkJ1M2X5OqyzUC
MLzYFbFIk/VXb8u3ZjTF2rZ+F6GKzkw2fLrhbe0e0gLSwjx2xTLN1N/HxKNHH5OR4RyIQHoL4mQM
8Q1K9lcmKmcZYRk/tYWLLcHCXykSlEsRbaY2UBMV0JDeVOszRu2avxhIzyFHrJVrQTWemAx3s4zc
aYZz7ZPfMrLb5qRSalV6igoA/IWpIQMvfjWAN6dFmnX62RCyoglm4AvgXRXXxmFs46fdFf2qEuPH
5Hj5a+9H/y0QidaBEwiNW8Skdv/wwPUfU2qPAFsGzcvR/Mwql96FmzfXyPe0W6Hqv7mlmZ9hly9R
nFWrUEZImBr3HZYE3BzOlKjb5B866fFF5WLcijhv15mlDrlbOI9eWslDTs55EJX1xNaPQTNPyPb0
xQvLOKfGYProfW4ecxD/rIFqIe7C+FnnpMuko5Mfw3SMn2OV3DqoI3eGgtlq6Fy5TVt7kYycGL20
ujlGdfFJEhM5P0YpnUdgg1vojIhl34ZZjO37Kxs046psJm4kvknSGGp/i1aArLckeoUeOyvW1h1w
ijNs3/FJWpnNGYbe2OwwwXkhWHdIyGt3LTvfotOcN7JA811RkQTSlnSqyN9+GimK1ABz87F37eIp
7f40aSa5LrK6enrBksJOQpXt/5Ypj3QwheOhsYA8/ryt+1FsQwHwopojGTBoD59pW7/I2Or3LpCB
RZBSeKaZfgvNvlv3aEsmcSGcKdiAO1QrZDTljcy/Nx96FE5fVus0IlfeA4Sxdqww/2inecwzGcbe
4mhnatH4HsXhJh1Usx9MMFckCeLsdqqPynyTGO9eOz/4W4CiA12FJb4wg+nROfp1Aq+LFcfCATn6
9XtR8oNBu2mPhbEMnGh8o8c+iX7X+vZTOQyzhVnXe0/vh703f4lKKfEMQth67CCELUEMeSLXBzUR
85QnaQ3qjvTcizdG3yr6RGETLNqhbo9QLKMb/+V3mjFHrd3ARR9BH//nbUTQ7cJtvGeigngnwtq6
MD98Y+axHiMnebqxXZ0tnYf65zYri8bBvlx8oWOxNi6s3CVmMXl4BP3AqsUyipSyip6JNjyqdFK3
HOvQUSsZRPR4/KA2rrPBhUcZjrfSLWGxJeZd6VO+hiplU/nwjWfKAts0v0UDyI2DyeukUNNi4uy0
s+WTLVQm6ylCkdNUVKeiENY9trxTaTXJE7mCOsZ0kTkpZ94xsUHdkzYGatYe+5U00kcrAQTkk34H
J7hUWgret4EOCxLVqmo6slKLDin4CZ/f7JpG0atfAlYqA4RBVDMWwYgG+fAEQK9j8tg2U0c/oEzI
4cuz7l1Rp3K7uFeLU+k+QXr2rFLjxS9071bTaTxAJMARy7bHnnFIraY+Jyh0m8GwTqZXWQgy/O7Z
u5mxwb8xbUrsz2taVKCVI/dtECvbC/VDYXsnLaLRjDxL3/q3KnfkcwKVe+mAraKHbeRT1VW4DGOH
c4ldbNCyvxR0n89MmpdFICImHvwAhCCiWgzvQM5OWRoaRz9XCLN0myykMb4SdsKYcr5t5MzR9xgz
YscHFWZzj9NSRvQGcXOZBYVxYKEQHzPbpc7wiAq3coBK07bRuRUGXF8XlxivYUoOI0jWlW5a9eug
vA2/xYAXFxhal+Xls3VZmIpUcRgw1auEfW9ShuzhQ+KThQYFqpe5MpndNKJV+/Tx1S+rytQPftpQ
e8vEOHasISYxow8imMaXkof1Z3Ejvsc8FpKhMREo3TOKpgjEwVBsy1L+LpXV3+bvWnp9eLVMTm6S
nxIIZ7qrCGvvvPjDSTpqIhvGMtNpbJsZJEyzSXdhFbnbSdh0s0Xrf/SF/uwr69H0gdpouQdnP92R
FWPsiv6NM3RwBTW5yu0Q6qkgqgMZOCJLicRnFYcFiLtG25Rq3bZEnUyMaVe1a/7OE9T2nVYDfJt5
UjCW0a2K8WFr+bh30Vgd+ATrQwvsdUde6yqDjT7bFHWc24KEI30ENJmbfLcmmdZuTspwI6amIMTL
+o4ykpM65d1EJwxEIgHnMsM9Va3f4icaPgh+DjdO+xaJctorrZMHzTGTzdRMXz18wi2tge80aGhz
jSSttTGmyTS8Y82j7TjRevXUHU8X6QF/jNxIDqGRFwet7ItDMF9+XsUO9o7MAHDamhXC4qHB2Uul
O5unm8OkxfIQuZKmiW6R825Yku4hF4WL979XP28FsQB7Bg9FAx1gMNL/vZhINteVE/wpIgNIkDJx
5kbDoUY6ArJL9KshpccPhXKjuxB6539TRtX/Ir6rNka8ocf/fvhx5hBPhzIOOC168NutwPo9dDih
Y0MnoVG26Czmy/B/rwpfeFtfJFuyo8O9LO/oZNsK1Ce3SH/Qp64/oMlgdsnyjhHcuaZANLcNNrql
H5VQXYEoHmKaBAd//th+3kZUhivl3JuCsMIwMb9DDrPjGI0r1xjQ3XpesvrvnrArxJteW4Pamu+R
n8tEM9myu2pDXBs8ExewkpSThvlyPsjZRbIT2mlyaBcF8DNW5A43BxfONF3A+yBJ+s2DSCecPOTQ
F5EKZBRFdfAVEhN1CfMKS6oYfg0ZFBnLMVaTNd0p4RmM+3ABCXybr8yEH3E3Q5Z9dGixSZhcVMFp
+7mHm/mH/vlJcyZUsEc7GDqqxCrpST4PIo7pO7jt4edSwGr775VlV9o2lzb/kVUcQJLiDZ9f2VJq
6PRLHlRzKjcC18Gh7aqV1Yu/RUTyJe2SpVcHNL41glBkU241Y9w3BlEoYoRQqvFnh2C+/ABA///y
82c1WwLpOMY58dgyfm7tSUBzSoeJwHJF7gF2jSMQJEncq7+3G/PpRw6xBRbR9Tjz1kSTULZNQl9F
2I8PP5fQ4lVVh4/GawFbe91ZK+nmDwiSyCOcfjdxCkoPhxkvyJdkoJ7gFtdzZpf4Nm9YluoN/Gv0
1Y4ikSetDuuw8vfofHDx5GOyijXygwPiGwm0RN4YqnFVj6aJjuriRjVcsLhUBLUGXw6zTUZOLfhH
xlxNFHymY/XlVFm5y1IycweJOwcRLdoTRj/eCc1Ofe1NgzBha7qM/d82mIsiZMPcMXT7NErX5VgS
E2usMVYDERL2sahBDOhQfQGhXqZMPQy3fC18LBHWlO3drtlxGqOREDKYH5uy4ObmpB8FxQesFbTH
MXzhINuWLBs0qO+0mDziMZKX0eKONWZAcwy8rdGKv/GAv5vFb63D3kSpjMagoBNUwkY08+aZ2zLd
6Co40pjfsf6wSjfJJjN5fgq9exLoxN3aVUdG04yR3H4fWqR5UWv228HPcJD6n+TlPqQzuAhjPXjv
pfdZkE9XkJ7OvU9uGdQK5k6NRMMrkx3SlHRpuQirTObVcKpIJjOSS+2iFIo6IkmCwRx3aeo8CfZt
j1nMqt+Hzl6her4OKtqVlsMqVBEZ0VKk6YHTQ4Qme0oCuzxZhse3KFu1C4cq349w8DdJElAX2t6u
Qr95xEgVUZ8iiXXJHTmPujfeKGj+9FAlO5dTrlY8On+6FVG+zYHYm7DI1gBq1TLu1YtJgPgG5s/c
3vrtaKF9Bvt/lxpnFwzOL7FuH0tTm+ffNeLlQdJG9+dAkHZtDtOSaT8KJtMN102a4PdA1ot9NIBP
mW8pTMttU7PKW85vRq6/ZB+uO39uv9QaM8LwkAbAAH1UEBddR9ifVcRKCetM0fiWyQHkthCw5b+H
uD8FGjZ2ibxroWpEt5pAvkOwoerUs0tRvmHlS3ULY7Q8WxW69DSA8lJWxUaVM1J/ar+09D0iI3SR
pZ75XntJfiDDjGCtJh23tg+aRJnoD/tEdiRiffexaq9D86SPCr6HsIDS5xkOxDJN3XIXp9TWgLGf
uU5TusS0w0Tpill/OZmVsadVC7R+cJ+jT3avMp1jniRME0EJu2Iip5jvbo2XeAZNabj1/miIvVZp
3XXLscVZn9tba0jfkoa8EjpyH6j2blICEB2DZK0Q5i2LvNwafh1xjE8qeo5gImxAY2vpZO95twBh
fm56JoYhqLFlPs+eLYE2vv3EN/EyRznXkeI5RDlCT26HKuPLbPK3ikIUu3j1ovkg/JWOdFDO0mon
/eiCcd2X1gka3oSUv/5XBX68CnNan0X4Tc0F1COWiAfsD2JPkb6bRGtWwvrX9H/xvr94PTcvfFS5
Ynr7aoW2cayz5lB5zt8RMBy4knS8Yrlgdw3xXjCasPA5rDiHfDmjAgKHXK8xrWjlVRMtdbC3hcZ0
J48oZdLM3Fi1lh/cIoRPKMZ0yzAB+wg4ori/hO7aT/vsg6ePyTzBtklIYFFDc4m2oPmSOMwCc9cP
d73b+ievyp4IvNnHCvqlZe5txsBz7p3WIn7w01tpki4UUxH6A+BEEsW0ular2gGTr4dB9+KNBPVw
5F50jY/q0QXIWYbia2iuTNjB1vedviA9111OBDTqbsHhSKcC4PRZoWWxlXlMhDfsRltjsy5vHAbD
tzI7NGNU7KYRbwt36JKpwVuEBE9R1kYO+6MTLEOjI997dF4Dp3pSDGaLXrrePvQsARXrLdFrvJOk
MK01EVy9KX/orb/tPZO0GAIiCITinFfSn+KBpiEXws76F3Da3LktU/28noDP+P3K18Yv0Z98H82X
nlvp0mCJhQ8T/qtDD/ke+3ISYDSoq/ckGD9EfkAS/B1mPHiyi69tHrtEdHXapVBRAgdmLU02nSkq
aJYad9P6GmJUKbmjEUfpaE/WkZm2rBhqeIdhoG2B5T+sS3CCErkQJ/J/kQRUz1e3g7j/mluCMWKN
TyrbdsrSF0FcLs2j1fL4WZ17kabwt0Ruzkm+39GgPgfdaDfQRe8DgWdIhQx/25yccQ4MrJr6Je7a
f+SgbgIsuK8wGa7NXvMIGBsD1Ga+tjen4iNubGLbCxeCTtXhrAB+7nfV5+CX8QNRPTFJowMyoWF/
Iq2XMFYX+0sjb8wzTuBvvvIwewYFagNHlH/9JqN5F23pqN34iY4RdTj9uxXIyGDpuNWwJdbpkhbp
Ab5NcfUp8UGeLXTb/6dG5tkjekILu2JHN32HNRQzEY7JiZbDKjSmo95riErtg87Iif57Afic2Bxb
oTKoRoQcBntsmfLME5LRL2tO9k2YDOs0Lt5qhxGD3QlCOg0NQxQia/qmzgy8y5NFOBRrK+Mrdd3M
XSbBdOt7dILu2UOJ+GbJ8kii5ZpUPpgLbtCRPpBwF7tonq0PYTKdhWOL7KTB0WOhihsIDHAIZSFa
l2YubkJwYYsYXZVwmuvgmlsr49FhiNACjHuRDTA6zGjvZJsvBs1BUiX+JWQcjQragx1Me1HOueKg
ztAl4JZtuzfLOKSj/tln8kgDKtki6dwGfW9em0ShdM66ltgkKjr5u42Du9flX03H7l7HF0P63vwX
yIpTJKdSpG4sL+hJE7HdNXOiRlUz/B8tXG/5T4ZCzXqi+basBgOKfp+me9dAJ5nlpAC4A4bnkWlD
yfxzwRSVOWsjv4qZkpXCBV7JZHytak6wfZb9S3LuaD/oH5pUhGQN8g8u64VG4Xnxlft7YOZCp1jh
a4nE3Zf+Gea3jhEclIdcMRztSTyc2i25b7eR/84Mo19+PhQ70VjM2OjfBEjOV6Y9vIepOS0n8dtH
GR2YTBuQ6ZwtL8MX4n5GfnCxJftY5IUl0Ys0BRAbt0yGGn+cNlMgjraMXnphjJvJA2g4pJs4qd09
urkaN9QmM/oPDImHSDFCDxPEI7Q656qWlF5BRaa7brSQ9LOnKf7M/fzN/11SWAfo3sOu2HLjsS5c
TbN5q6CM+4QaLCAci+2IA6Ft/HYL0vEOkvhkIS+eojK7xEMlD02XfaXk1K/IuCXmDC48+JVqEUXi
QsPgW7jZmy3kCVUs9K9drYKDPoR/04BbS2C9Nqqt7nQfepayuQuU6SIT68rXb31o//G06jXTsq3l
UK27CErwvSl4VSTdxEj8RBSSyFzC+OuGCwS2ytNwa0v+oK3bXcqwax+h6I7KXkcqah0Svav2Ya5B
eEunjVZwaM4gPhk1iGM8uMYiN6EjGaPu7gg2emQaHGEsaVuDqXL3x3Aasay8Id7S/eJYLyILNGR4
ZON78xpSpYfKo0nkfmqaBDzp2f9gP+3BHVroNkZguTmwPJM5xyOnUMMsx1cyFg9h1esOBN4V9JK9
sVKz5JbQ9JXykVxFmv7Edb3UiV6J62yg+u5Peomp2XZNRGQN67aO8NyoaT57WslP39iAZWm0eYRm
oSnY6Y7+7rb1n7YIseEmLXvLsEOspi/ToD52uvFSReO9892jUwGvdRFMa8V407Ik4NioC0SAYoul
6rVrzI1nTe/EIdJTMdqt6QzWcvSg7ugD202GDx5ZyKZyOh460R4DK7JZH7utX0KXszeqytKjLjgr
jES168Pw2icKQbog/yYGMLoc0bVtEMKQl8I6YAI0R3EPRKoGwoOud5G1+VXzzXfU1dOCxPZtqffI
Mxk2cZtrBNnl1Vbm0P97zo9mnS+6LmOwlP3KhgRzDEU8qaZkMDKm8uZjDJmmS4EDAqD6afTmXL7e
cZC/rlLPfsTwuhswAm8wxx6NWpuK3NG+Ei8aoa4FquAtqPO7CM2zdOd8wzH6pdpvtCUVFNzx2fSE
ANaV+46nDfapVO5KuWO5zEHZriwoDW5NdqpOQieUTNabjtMLtEX4kxMExcPPKy+O7CU8/GhJelqD
z4XeT+Ix6N91hpYv6hrfQhgX4thyDx6L+NkbyXRGFEkLP0oocPIcULfpcWsqguhLL3iB8aSRS1MH
sPKS4MVLsvigvGDOulHsl11PdHRQHrKICq3ySLUzZqp7aDpPi9Dmjd2G1al2SchuC2GuzdyJDp3y
wY3mxWVyphDNUDsUQHshCEOAX/W2h1fAdS10hT1/zw6SVUpkzhrruUtqWG/dGBKUu2YU3gIPtL/G
Q/uRIHRlAiDBmQ31TZT5cKq8VGzNBporTfL40ZoI5rNk+o3qjBASVzYsmU4EcADrVpMi4ZFyQ8lD
Sxe205JQQe+cxMZllD3h80Dij9KKn5EhmtPIHBEaGbYePiXI1O34Prg6Xo2ApCJ6XOPdzvTXptXl
Kuxn/15o6owlIH44ChmCri0rWxdn5bzoaix4OmsKKBpYessYC57UJXMc2h6F+Vcgab4yBDAx1+Tp
gv7XNYfMdjRKbzr+vAKmFiF5yz4G9PYEEEAr9ayoOPpN11Dg00kbDVXOGak8GnGkaPhpTE6m5qRP
QHDN+dKOE6KfIHVR6emcjsiRXKVzf7SKkHgDqx0CtkG9g9w6JH9yM8E/zr+/EZr9MdDrOPl5R6VV
+u1q8izrCNs7XNFWRzMVJnuEUvFdT7r/4e5clhtHkjX9KrJezSygxv0ydk6bJSmKom6pFJVZWbmh
QRKTAAkCJC4kwLExm9c467OaxezmDfpN5knmC1CsUlCqVGYCc4qn2rplTYkZDAYiPNx///13IfMx
7dEEHFn1uXIXm+G9ndg5GfYIScKFngy13ERlTQnm+Al87zlr49GsvhfANUk2Xtj3JuHDRPWWH9Z0
nJ4R5X6KPXM9UJdIOlL4oX9Zb8g8bswVuS/KhkCr7A4w1uIsWlYuOW56FCxgDSSahra3Wlpnuqp/
sSZ5nwZQqzHFc9f0T9F61oJBLW4y+BGa9iEaTZX+ppqmg9JBWRpVKFD6JEPG3gt/he1Ntm/2gEJU
AO6C/udSVTw4w6WDEqttnmRp+j4l4f6w8aiLzBz3az5dK+f0h1bOg1Kb9KDsa76NxiubHj0wTaE/
HLsK0XNSjGv9q43slGGSNUlj5DpBxD/karD5KupRFossJJoe3WyUOdRTvdiQ0rGTm5mOW2FzOeJE
wHArOTXdIDH6LuRxjL7QVV843vt5BJFHXfU38Wj0C+7KdONCk5uBSKD+o33KskI5HaFtAYva9D0b
cVGdQ4wYlru6ZBEqIoJM/VSYpkf7aztF4jxzb6BeXGgeJfzTcEI6ZG5Sc5BUPfgDA/J9xgcqr/V+
voaqn2xc48Mquq6WBloFnGfkFKfaRT7SRv0R6N8JtBfnRNGhoaZTUJRovTG6XoXw5ZRWGBMlvWOp
EcRYzRRIXzTxWE2tjxRHrc+8OFie1C8p61icFbPoXkmFRiBkVrTENbAXeBhoyK4Wt6G9nt7adj4f
In0t0BRX65lQZS5GBSDkSl169IzhX6xG7hV9LLwP4aT03nsmTarF3+ofCq3euhRaL7skwr/Q23Px
IdvgqlC1cF2VFKbO1M1HOK15kUb+GnnzyAveB5O46C4Ue3qmGNTH25RK94IFhiOeptRJBND0Zwa1
yMrIvV5rMV6JtoaJWF2psPfPk3xu9qAD0XumWCPOv3Q+U7D9S0g+tZcpv7qzKBguMqhqkQvdzDFQ
DbBtxz2FfHaqqe70tv4xgl8Tz32PLvIfJrFh9yHG8MNyk0+rana1DtP0PoR33AmQjOyhb008Pgnf
R0sXW0Bqsb+xVfdCpWstPJ3o09RLixuCea8bzy4mhK83hkPfogUtfzQhLUA3x835ZG5rnWheEPZP
Cup1HDSTFNqYPNAH5aSM0aOr3ISMe7ahmAGB6Y1RCiNNCeOS8G1UoeQSzIaOCxGEgrp5v9A1ou7A
oPlRXNoXSKKCUMNxnJNG7aaL6nJUVMkHakKAAtFOd2B+LQrrJA/hdMbQqAm0zmOwi5NohkBKGdnX
8Kbg103D3sye07mI1rRqpsNfm9MyEsVvQpsTz/NgM4WrT2j5UwIZz3sI/OVUly5uS9cNPyYaERCm
gwwqTQ2B6XOPDrwJO6pK3QRSMrrys6xrQAOA3WzwvK1TZFmHVOfdOsrm/SYyL4zp4mw25cROIM0R
oKFoU4ZnUODQb1DnNIPLPm2ciIQ2XYhw4LKuuZ563SLR4160uiuXNCcII204WtM/TCco7th0fzib
O7Mzap8m3WgEjYt321isbNk3VzkJAX08QrH/eg1Xkpyc76nokXC1EjxvzBtE7GdntDVH4DR7tKdw
KkelQqeyakVCHWx1GkXQX0w6VWR08kB/7cPUoGwspnhps6FXRoWykQooSX6qC/E/PcUH6FUMf1Ku
tdvNdEVjNIsk9LpK0r6oK8oZr9In1BRYCRuWlgtRSJNBA+y8l+FsoN6vglmFzoxobwnhdQoFeRQb
0QlH7yYGius4XoGvOGctqhlMpbwMzrKVeZ1R4TChLNfQL6tgcY0h6cyCsge1rTpZ2CgTL0fLU5on
0SSGtGZnnq6Q6YDjRJSi0GhtliuoYpPRydVqmHLZdJLIJz5Lu7mKc6NwUXfXdJmAHQfmv4A4yHdd
eidRME8pxlgkgwKW+m2oL2/mqNGOioUt+NXCv1/Q4wxafobrStc82hdnhHIUWNFIzdmQGoVPzXn0
aD1MwwqbO4SK/ELvjczBPKY9A6RXl05G5N4rek5q0/eo6d8B5hndSYTT5tEAdrpwfdIF7mCUG9e6
W+oDM/HeK5SWLSLRcZgWkWBD6v3GSH9lfasOPZfCvmk53WSSb2jud2PoLnw9YRIKY/ULniKMEYqo
6Xl4psPL7UcTyq2UdfmwMqbZIKO7C1JqpJ/IKHPCvUtEHpE0AjMR3SNJWOP+5zG1x46jnC/1qUEL
xIVHtw/jw6xyyr7qzZKzVRDfBKsEpR7PMnuuAyq9omGLhWILUdkUpbXNqqz6Cb04i9EJ1ROjdFWg
l1n53sqOO4oz5wv3pouPFCwVH7yFFp0Ey2IJJyZxz6og+OoiWDWxTfv9Ki6jwYRscV9LqgQR7oRi
xUy/QzHHQUCnO0dCVvhH/dmUdmZBhc6ttfhSxrRnSPTFIz1REUbjkjo10YgAH1WX17AXLdW5Mcjt
dzM4LfTB9Yhs8gVarY4OaWSxudCLdTlw3ekAnP4R2Soiahvueh5UZ7bpl6ESnxfF6pL+A50oFtUb
AoWvpue2IIRYKj2sPaLrk3hE+FnQ4MRgHjcqNCcEJ6dnUPxJHiyIFQz3TC+UqDNRylslXdLWco7y
TQoqfgpBtqvfr1VAyIKOZR17vQRq9Ko7YrbP8A9ON3kyv3ATPF8qgj/p5Nz60Qj0KNaQ1TKi6S8L
7vjebEY7oXhGNRyknS/QNe4retmhKfYeTxhmlW7hY6vhrQsCxOEwb/Cib0wgOUUNrUFJnUYnm0EK
UybVxWJCtmeKrG+Fl5+rxefAsrwBGbKeqjq3/O/SJXFbpMtxRlcIYUNpP1ZQEKOafeTnzhQFNqI3
Cx/1ovyyymgRKpzQkrPoxeCYEeA9R3xOzy/ydlbgkDSfQ7agmQdI/io6K+zi1kRpDUxjRUc8rzw1
nfBiVOa/lhG4B8UgICdBPyrKsV1RU6WKRqj5R9CURw0cUZttxss5QgBOleGmk/4g90mlSN4Jb2Fw
dvRYfQxmX9bc110UYHteKViiG3SxguspPt+sVD7b5SNKYteLBUUfeYGjOFqk76tkBu66sGBt2KAu
nPypDbfW3oBqFNM1yO+MhYiiL5qafSwpDe46NiVWgTr1lalb9pYGPR+ngBHeBtF+OsbT95mWK4pX
XJRTZXUa5OHlxMAJm1Sz86m9qXoOVoCsDwU2hjqiI19xuqbRoTUKBkudqnmaqHpd2LZseP0e8/FI
Y61fVGNCfVp2a0Bo0PRhBCpA8bV+Y6gb+q8U7qY3U6meq9wz0ykHGzN1T0qaokKZ94a2hgOJDPSF
PYWvNLVW+aldLNEKHp3nUTIlGMq+4nd9rmIQ45VW0hwl4aqYh3dkTN4XdDjo5yWek4kMVKE4p4EC
rlUiW9krnXhQzC0byNYawajMBuscVvwGmKobV7MBrL5Rn3PZpQVKBiRAjsoySYcioUVEAzBmpl42
iFH272Q6fdBHI3LsKNJOltBcUP2LqAezx5ifk6/hGl5ISiEAFHvzJAn0z4vRHC9ucmVr2ReQlmu8
AArx85P1RL2HpXQKVYfzlDq4jzwDPHHzwyI1hssq6aoeCv0ePUDRjqPBKE0n10xSUdnUYTyw+dok
3zcrGhidz92Rex+MKI6aWVFOqzQC8GlYLS5BO4vVqhoqge0Ordj0qKaDqEh/Pnc4Wo3WZ3CEQY7E
y9JyTXhdFNeKV2rgOLcTSiXROOourKT4qLPX7tz51YLUREnfiH4x0427kI/6GIQAq7E1HdavKAHp
r40k4MJZENTQFO+m/kEbCPibs9EF9I34xqRm8yYblumkunRioN2NlVzTdy+5Fs6sRjDLHzYbt1P/
brSkb/uyiPCjwtK5MIype1H/vwmdkNPOkvY0F4n44WQbMJs4JTwxIvyo+k31X+r31C8dCp3sUUWR
qFBDU4OFehGMqClB0vuq/lX9/yzNJSlev3bXGmm1pOKmGllP79n++fd/o7oIzS1MzTqt37NER/Tp
X2viU/IkmF5Fvd/fX7/LjgmujRG2XHzxKWL7VOSd1i8KoeYKrGMhlAyekCsoEVsLcpTKGlKwKlqQ
llF5E8CRHKIxcrachsFnA8dyMNFWKdcx7zLtRO0qtLajqpm/OiiVzkyH5zUJrtkRKfeJbZwHi9I4
jwtaNNJnnGtIM/omzJYywpXKEOfrLr0LFb5DPCGnpen06ihntPDp5KE7jlUgpvliuR4USIKMqhX9
JDx9ehpMaHi98uYuFIMAIe0pvVwJclbnME0oJqT+3HNIkVL2cmJ5IHP6qOopgVlezoMutXwZL2il
M/NE+5hiAyKD6M95Fq2s81RBhcybKcg9gAgMYNYkLu0hFDU917m+qPv8dRKBBOsupZ4k+M7rHwYt
YFDmIRt0FtJOrv6dlXtrcEGvXyINQoI9/LJSlnASqALpm9FoMM/H1gguboTCB4b2cz795JLlQmIm
OoM8BAUgRRzPGDn35gY5L7Rro+sEDLhP04ZfFZvGT+ScAsKHy2ilUHFgoLNAXRGKlTNzhGxGgV/P
ouVOSa+UUJDp1l8tb30/Qy76JKX9oEc32Fl0t55ilyNYEpg956KgeWzHWrLL4ejdLWaT89LIKTRf
Lc9pePe13CBXWdqUWM5HJ44Q/cwo5pvQegQeS3GPjvvdhtK/bjHzzqMlvtm8uOJhXurz1aOiWCej
ctQj2Xm2ce3zOKAD1GKhfkWUhQKHQP9QFV83UaR1dIgPvVKd3K+WKJqpRnmrZ0Ml1WiTEdJFhmKQ
3qjyLeoGTpTS+VDYzlcyjB0TfQaSs6wnBaxXIO5Vbz1Vp2BC+nva24Ke0NSDLhhLChWT9cc55JUw
uJykl3CCP2rJCMo9irXUZdKDN6lsSgejGCb11apgXZwqHNjl++XSvC9WtLhYzNYDLQBYnlseohOE
UkDnnzQzeW+wap0praZ7s3L0mdQrklzJaFAp6rozmqn5OeK6N/TApb+Ckl8kZLuyZWjRkjuDA+/0
DPKNPF7RxQQJXDS65m4BB1D0ESkJ8OIlQHGxmQ0nHnc26W9UyRY6hfdzSHhGNi9P03lZnkyD2eoU
/PiGR5OfrW2czhmtsDUokb1wmo/wwPVzyCoKOHdp/mI7QL1KbpyRwjPPDD51OVNOkZw+iVdr2D6e
lnBOb6IEulCOKgJlJLTW9ErRQnqJfGwpdl+29M5ddSrKsSAaQj7ulO56fjIqyotFlX5O14mox9HZ
nNrAVjV1oHgAXgkXQcKyTUi8TPKS+iu1TN5zgVtZkoCuuxG1k9qAepg++ooQ+vL3rifoM47nnVRp
xy4jTlVsbU5LN/saktjtLpYBzN9J8NED8/Ny2qhig05IlYHr3S8J+sEpIIsWa+1rioYubZnSCywX
WgVWZ0pkhxCmiNSQEshhiTgLNBOjFGmrjWYNrNXortqsvIuJ+X7BttcS9F+MCl3UtU5Gu1IFTSVy
6PJUFReePVBAp868dUQJWN/ZBGcw8i/VDdlPzjzFjRvaMlN2clKm0QlFe6ijbAjRqYDaUCGzRlzg
DL8o6dbSXn9/KP8bguQ3WxGvrBYof0hYWnCafO/lP+6SOf/9F/FvfnuP/C/+cRU+pEmWfM2/+a7+
OBG659n+m6SR+fSn2Qm5dOlFr5ZO/1CMU6TW6ZGQf/uv2+/xpLtei4bfJS+G+K43PRdwfznQk6T7
W1LwqC5KSvD1QPWX+dYAkY/MfPGIWLx3bFsE0a5KKKu7CDki84ho7OTpz/qxgfSaqquahtAjGmdb
5flna/ly5rtV3O4Gsd4/955vfYFx/dCE1Kxuo4TZaAkU3T62bLivGsVLHjG2g/bmszUwtGPTcxxL
05F/tzVPQ/qNDzygNdD2+wH86C5QdP1YPGDHcojcDXB05OueLYFuHLuaaWuOhsl1t38+rCUwmy6B
dUx5i85h0FVOgkryQFoBTafFgZDa113LdV1b6Psd2Aqgj9joHGjWseFA2wAr56Bz6OVjoLnHNoZC
F7uDvYLS5mF9f6uxHaCNhY00iwfJyHJQHtDkQ2Aax9hCjKCtWp7lqMZ2wQ/IDpg8sUZbgDYfLnUZ
9FfQ2O20lTBUeQ3YI7rm8HeYNJqLasjBHQPNQwe90SJw1NFmVT00zE3bIR0mGQKIT8dUX3Mfaq7t
WartHtx1IARlG62Aoh+7XIeWRrMXbKFtiY0lXwf8zuUQcBfAtVO3++6AToIu2rg0WgMDn4Bvh7S+
YXHxc/NLS2Baxx4pRs8+QEvotHETuCh7W5brmPbW63v2+A33GE9RQ5QXpdsD/P5GU6dYwdIjsORS
qary9S1y/tLDp1GS6EGDp0h2hkNibTfbAe1/a3s977ngPxAX4BJzuEmfqKoIAFTRcurZFtDVYxM0
SAcqsLgOYdfWx+2AVkBr7BQ7xza3HDud7koa1k6XLYBiHVsWWwBL6archs7TBx7SGrQQG6nHoveV
xlYwREswVd4HlsM+4Sq08BkcJHwP7yRojSMDRaMvmkM3GE6E7ZhGLZP+7CyYNqEDngIFkaowGYfn
GtsE9Y0uQxEhq5h8lW3+ijuAOSRecPkLBpHI6eA8IrfpAuAYC0QQNJOfqsFGF5fMs00gWuBhIvgf
XnEdIx+cQRSwRqNdoDnHBAUuFx6Pms4+thwbeMfcE45FasMEI7EsdXsNH5A9fLqlfv5W1HAK6Qtl
0W0P94gWsPIKaNyKcHl1nV0AnQHf6dA2gW42jZK1Yza57UJ6NEwXx0g4m8/OgQFi6BE+ER8TJbnW
kx9+QJugaXCku8fcBHx/bH2NBsoLoB+LppoASPQbcUycg4PzjBrbAYAgOFF4/oJjyYaXLaEBpAxG
BJ5q0HAFmcet7T2gHaAbTfeAYR5rGjRllLO2QaC8BB5OkYr7bMMeADKnM+eh2QHRj63RXeAQ/lK7
YGkaALxHKCAjBApmQqBkAEUgSTQmfcIkDmgXWE19ArAwkFLuQwdjD0hgsaueWUJEXgkgTFNzdcu1
bbrjHhxWJi7wRrtAeD1EBcDGr1kCU+cceHQX0qiO0ABLDtASNF0B95iWP8LdoYtNHSbLtwFtkx2b
dpLgqfgEoEhPu+6AzkG9bxvtgjp7ZLhiGTyTBBLJMukk4DeSWCR24N6sY8SDOwju1lFr4BgaNNV2
wRwIAi2NrqF7tgBbAa4OnAhkbDiGZRxc+qTphaAAm5MaATPSXLBh2HT7ewCPQOAlhwqZAXE0tIYq
gBCpI5P+ingGJvghG/3ZjWA4ZFcMz2MJLIIE3INDcwtIADdcA1wf/B6CQOIDfESyZdISuMcqUAkh
ogPPzsEwHtoKgHE0XAHyQ/AEPNMwsPiURzuybyjyRyJnAuPAOFDYEOe96RrooIZciRQYwCgAFpEv
BLxD0otk6lQDxxHyyZMjcki3ot0ULVE07gTsgeth9zkHhiq7BrpzLPxn0gveFjA6uFuRxq4N9wFp
At2GUiMyBRomUTYGCngJbYgEVIKSFb6ySDbjiRzQNsBjabgEOD+GMIMUdHt0/ayN/rM7gVQTlBNX
BU7QdX5wbRzaGpD/aLgGCpgJlyKbwCEgAhhRMTDPFkEXkRRRgu6ZmE0g9INDDmHHNV0DsggqOUPY
QxaqnR5IqrwGAkSHifeErB6cfwj9q+kKkDa1BLUIOqHIF9QwzPNd4B5DuOBOgHWA4Afg2qGdBM1q
ehLgEkKwYadrKuwKHT9J2gSKzb3JHjEAFUDRt0t0WBZRFx5do3CRO4FQUbiINhkVSHdiZz3bB6TT
yLfCuyHFbhsm2MLB7QOz6cVoi3DRVsUXpdMiWLm0AgoJR86AxkYAZMQqHF5alcx/w22AE0iQQEU9
3IIdMvJsF2AscJ7BzvATSTiRaj+4XSCA70YnQRHICM4PRlF7go+kfWAIigERo4PZJLXmCkLigVmD
pyTfzyMninkM1UajaQnJItXBMspnwQI5IbfugLRuT8LBrcGO/tNgDQgVdFAj4gFyBXzX/aQaIaVI
uiJVIajHmntw/hFp4YZngXCI+EBAREBH7AfGe2YNIB9DOeWg4CAbukaC9eBOQmO+kWbzHckoCKTU
saHiy0sgDKJF2plAAedIg4F6cEsgvJlmBhH/Bwo2lRgkzsgrQMeXtgF5N0E/MDAUBxoswQ5puAaC
RCAAMkh16OmDHsixkgiaRZhkUqWAmAwp5oPbBk7TSIFbkW/OVxPXvleTzJ/ZAkOgBhgDuFiUJel1
MHlgt6LW1EcmrQSnjONe3/r7O0BwjTSBMGIJiRdEzdb3LsB3YCu/Fa9RCh891rVt4Th7ViD35ht2
lW0vB3iq6RKFWxoZ0b9J7xS1btuxt+Vd4vU/HpIizkVpHr1S4xoaevbHf+HOffZSeu+2IPDZX3e4
Uj2rp896Wo6XE5Um1hPVZqzB7pdn4Tj104egqv9QPX0pUYX4r397F+f8KQ8f/L89+7LUCexevlrR
9/vjk6byGxYm/fbZo9jN6Mf//mxy0Ntd7S/4KLp+7D9Kj0FcUL/viH/9m7Rhntntbz3gfjoex5Ef
P+6GEpvZ48A3HfhqXIYPyW6c7RF5c9dsnc5vzXfoh3F+dMOWTcdHTPvoKlwWY+zp80/C59i9/KP9
+fYnfYzDfPx4NMz9fJzthqtrNAX7o+nydBkg9aOjd/Nxune6dFB2HIU//AQm85tb8q2l6vppeH8/
9qWlEXxPMGqu9TfGf82W/Acd4Pr7S7bgyb59wz6+sKXP5///zTx2xlG4Ge/Wcrs5dq9+fufRvin3
j273toUg5PzhM/vOLdGLjoZ+tPIfk3Q3mJi0KP9sOnS/4JzM/UiyUNyJjQc+S+LHIvWlIwh1u/nA
1yxw6k8Kacbwm5qPfIOpnsvDCrrUt5f4+Ybt/XZFv/bbtm9MYIq/4H35LppgWqWn0MIJehejhS4N
2sIW7yR5tmbP7LZIfVu2Me44DiXrrxNefXsXvn0vIthWxI/hbiAxV5HhajpsN/AlH0QUqjYd83aM
Sk4UPhwlX4/yYHxEm5mJ5JKIFG7TD6kHPfovJ7fd/7obTKxJK04CPniayL6NKABqPuV5ghbJbiAx
XVFv3nhYBqh9mq/CpYmPdsu/G7n+HKK/xp/jL8ZHn8bpo3Tzitx205Fpu3ufFLm0uQVtoOm4vQna
5LthxDKIGqbGgy65chNMXHSECHY8lsyHKA5p/AFpmKfysALKbTxsjsTcQrbMgsXfdNw7Tnjfn9/L
IwsyZNOR+/69fAhFBVbjQYM9iy9Q4MaDvtgINYTXdNjuP/9PPj56/L//898GqyRMpXNXl6Y2/YCL
cVxJ+7fmLzYd9TK833cByFA2X+XLcZbkgXST1ISCFua7twoCD2066hWwwcTPcHZ3YwkLVFeSNh+6
SvJc3g5WC0f5ijhiLVnhOi3VfLrR3qAtnOMrrtKHPaRDMCuaT7bA/vqxbM5qFlvjoZONsJMAJ7tp
1jtCZKmaDn0d4nXvhqlHbcO016PuLYQg9zad7fbeRAA3y/xiN1w9ayGQ0XT0W3x6GbGreQZNhx3i
oQRH72onazdJMeea2dZ48HE8nviRNK4gETceVyB2/tHlOImlTUeiuIXBE4AHeXvUkimNJ108yuhZ
nc5vOupdIgchaFC1sAT//PfkCAnCf/6vGhW9Sf/5v+OHcCGvtSA7NZ59EYfZ3lqLCsTG4/rxZt/Y
waxqPvDHyYtTKMqGm86XMHgWxv7RqZ9JjkBNN286OMmXcM+PrQubmo7bA2bIw1i6BGvJwaYDf3nh
d+uCct542HB+79+v5V0syKtNB97a0OGL8y2SvU3H7oTp0R3ui2RELePNkV+D+v5jEHdYifAv/nMg
7n6QkgLaPaWth7F71QByrxZpke3GEaO24cL1/Y1PAikNF89Hhim7e/nzEx6k8s2kCWmCpjt3kKX+
WNq2mtaCh8xcl7vJ1Q9MbwFFOE/SvcuZ2u3dp/z8ul4Uaz+UoBrt7ZP7Nmh6Ob73YxlD0Nq43N7P
97ZBG8bxAyK3sg8vap2bbq6hXzyGR+9Sf/9iE+UTjQdHllnCDyhIbD7qUwpYzPmI5hTpi0yw3sJV
9Ms4y486fjzbzbf25QVBuOmi/DqejyVLqYsihKaj9sl/xEdn41oGezecmDPaim0Yzbsivj8aZIKT
IBlkIdcEp7SFb/Duvji6KjJpvzyN3sKm+e+3vWHv9lPv5H8ciUc7TuOj4f7uhATvqUKeVqg0UxTA
f3Yr+Uem68/zDlDAcdTv8g7IWsZsrxe5eDlvnzzASXjjPRKV5c/iPr2IsEWidO/8PH3l78y/v06n
qrljzcbdj8hegU9/bKa9Ik3k6JEan5c5uR8b9DpJBXLxCuWl5mw1W4IiE8mnvVtAFKw2e2RPaMvL
ORtc4C8cjh9bDxbZ33tyVJFrho7qBOoDVJzD1vlWGIWB/FO5dr+xif5TxA7v0uJeNvr7W6P4nZz5
/Sc6hEJSgy4dP70notwNWt/juxd/ZNbfdh1hHBRhJHMOtBa8AzFbiEDyHdsCAizScB0/gAAjDd2G
P3btr3yQ2ifvYLe0Yp2FenlTx6brV3jTr7keooq58eh7e08UwTUd8ySZA+bI3Nw2YJfduK+n8O0W
Nh+00302axue3SnDPtDzvPAf4YQW8gX20lr/+HE/IziU0DPct+bP8ZzDsvcYkSpvPu7Tclz5qQD9
9tM9bVA+rpI4zwSyL4fMbUQvN/SwyRNBg5Tx1TbQk2F+RLPhPKvN9vV4FcqmSgi5ND2bW6LyZfGw
55FobZhYOoyFj/5jPf275N7fSyjoLZzQO/Dt7fp02ZtJ9ppdROOhhYXKjz6F8QPrXX8dwdPaWgdi
CfmxtJEM75BTpUEnH0kz7FeNPc5X8y/1cfjNT3gRRvy4Jeoksb/HxNDb4PF28UkffPnItZHCHfqy
76U7LRi47SHr4fqT1pDxW72N/PB2fDwldmU0nle7jSFcDup7dy9/3rkbimqGK58PkJEaAynONoyQ
GFwY/91Mt74Sqte7X/zR1P88uEGUP/wlS6leC1BFDfy3b5o/8UEIEKFpYCdDP4cB60xg3oWYDPlU
vPUgviNS24wJqcKpPHALd/G7FCBX9iNaMA5gzpMIRzkLdl+9jlhb8GevKj+eyykEUdX57Y3+9vp2
gmL/obVwh3Sgs48ln95oYa5dEuLJo/zM2qAdDNPw6JJkgYQyvIQlf9yfoOZSLkAQldpNnxi1O5Oj
C/Fj+O52N5zYZZoQXGk6+iB+hE20B6BRbN/KyPKjQx+7+ajn/kI2DdQ7Nx/1oqK59mbfnGlGC97J
Fq+9SPZI4CgWNJ/2Fld9ZewWNsYFefdZ8HJJWjjXl/4eYtZG7cuV8LhfHBGrhVUmPqdeaW8vt1FJ
CEP3MVzJARqyN833haD+Vvtnug1f+Hq8kHmNKNM0n+6NT7g0jl6Ljmthm6Y27safvXBVkJBqYeLI
IYSLxYsgW+h6Np00Uc3EX2A2dkPVjkUboPVd4If71ep1l9+mU77zp+HLlUaPYvcV/ihQetttufND
iMC7cbY+VguWSAA0wi3cN3N6Gxbp4+Z+/MpytAGEfwrHOeWx0nq0YeoGOYWJi1dyAxr9S1pY74si
9rMAbt+Wm/B8/ujWtAG7DxfgqFH1mi1BUa0Nv+YqfHyMxkc9P8ufz3/L//vjYw8M912KA8MgnCW4
6K8sEfIotFBpAS6s7wf/6ILiiIh6pGzmV6JW/nEiGRswBMQW30Q5vuPwhpRKKhT8yFUuQrDJaAP6
H47x5WfF7pn//ST0k4owJzz6QJWtjMOhnOfU7bybGruTZPaYHP0dluqM6C+US9Vp8UC7qxae1IVf
hGko0ZpQu1LpnNGCi3fjK1GoPAShr2RZ8XwzP31GC89+SID8ysgt2JJLf5EHe97IdmnevG/+PDxo
SwD5CwJCEdxM2UVuYfO8IzglL/Z8/7z5bN82R+8EiCjPVSgvNzUI6JhMwkK+k1vwAztJxsLWaZ2z
cboZT5LVHsjQRqaKyft75O028lKdIpqgoCM9QdHopOlan4wFNiaZxTZomYOUZZBlnNqo5+tlebJ3
OCADNl6E7mYsbPduIOEUt5GvOQ1faFm9zax8+9Sd+mky3l3Rz+eM0FjjpThNfbKfu3HESohmM013
WT+8hw23x+NuI27sk5aPs7GUCntb3ObtNe6PU9g38rBtrAP6ZvLqei2Y4W6akHCUtq8mtIObPrWz
gsA5lRYBUfHm4w6AKPaMA8TjFsbN/UiebRv0hvNxurfB0MVsPtlzApMrv5ITrVobN9Cln6/2dkMb
WP9lmAfFvmuivSThFj/MWhxGyQpgSd7AbYjhXIbYdXLZhEty0pmecs2f4GVRjkmrFKnslreBSlwl
0SNrspujMMPgBruXPw/+AMD6MoGJPrstDCts+26YerJtABDXY3gOqbAURPxbW1aP3UZVJLmEtS/b
ijau5htRjfIozbYNIuENTPVirw6enje7z/n5/XBLqfqeP6ULkeWmN4c40fs5YvR0Wxi4tpoQzmRK
UBtRx3CxV8lJd9UWJrzyCehSaU/Qr7GFgdfjR/nyoId8G8OGOcSB/W2st3HlfZyJYlnJuaR7V/M5
PxXGXYDzPyZy2NhGLvoTzpUQEOuGuWQx6DDTfO6CsipELlJ5Q7cR1Qzhf8iXKuLvzWcM4DwWEnZX
chZBs1qpeN0meUlBjsmmy7Onp10b/txFkiUrabU9mqvSef6tpfnzsK5tcc9fEOtKJ+KmkZkebWQW
OmSZ93zgNsqxO6m/kYUU2hBL6ZL7lIxiG5mCbhIl++JzbeS1eg9UM8h6vaKHVFOHYVsbIJQD92To
2nD2Tv1oJi601zAT581j/x1gQQHDTPZ/W8lbk1QiNSltDa0NjEewBKgSky4zukA1f4o347TYjVK7
6m0oE35Mi/3J1l3Nmm65T1y7G8TapQenvy1o+uddA69VYza9FJ5/GxFH0Ifh+a96mGfRnaEWeZY+
a/eX3S+/pf3eHyfUN0gLLdosNX2Ct0W2R83R20iCCiqDjCjSxOGt2b62aN9YyttxVkT5m294ehoP
0dhP//H/AAAA//8=</cx:binary>
              </cx:geoCache>
            </cx:geography>
          </cx:layoutPr>
          <cx:valueColors>
            <cx:minColor>
              <a:schemeClr val="tx2">
                <a:lumMod val="20000"/>
                <a:lumOff val="80000"/>
              </a:schemeClr>
            </cx:minColor>
            <cx:midColor>
              <a:schemeClr val="tx2">
                <a:lumMod val="60000"/>
                <a:lumOff val="40000"/>
              </a:schemeClr>
            </cx:midColor>
            <cx:maxColor>
              <a:schemeClr val="tx2">
                <a:lumMod val="50000"/>
              </a:schemeClr>
            </cx:maxColor>
          </cx:valueColors>
          <cx:valueColorPositions count="3"/>
        </cx:series>
      </cx:plotAreaRegion>
    </cx:plotArea>
    <cx:legend pos="t" align="ctr"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4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dk1">
            <a:lumMod val="50000"/>
            <a:lumOff val="50000"/>
          </a:scheme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1" Type="http://schemas.microsoft.com/office/2014/relationships/chartEx" Target="../charts/chartEx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13</xdr:col>
      <xdr:colOff>695960</xdr:colOff>
      <xdr:row>5</xdr:row>
      <xdr:rowOff>34290</xdr:rowOff>
    </xdr:from>
    <xdr:to>
      <xdr:col>21</xdr:col>
      <xdr:colOff>391160</xdr:colOff>
      <xdr:row>20</xdr:row>
      <xdr:rowOff>34290</xdr:rowOff>
    </xdr:to>
    <xdr:graphicFrame macro="">
      <xdr:nvGraphicFramePr>
        <xdr:cNvPr id="2" name="Chart 1">
          <a:extLst>
            <a:ext uri="{FF2B5EF4-FFF2-40B4-BE49-F238E27FC236}">
              <a16:creationId xmlns:a16="http://schemas.microsoft.com/office/drawing/2014/main" id="{0B051A2C-13B9-4137-8DEA-5F01EE3AE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50800</xdr:colOff>
      <xdr:row>27</xdr:row>
      <xdr:rowOff>114300</xdr:rowOff>
    </xdr:from>
    <xdr:to>
      <xdr:col>21</xdr:col>
      <xdr:colOff>444500</xdr:colOff>
      <xdr:row>38</xdr:row>
      <xdr:rowOff>101600</xdr:rowOff>
    </xdr:to>
    <xdr:graphicFrame macro="">
      <xdr:nvGraphicFramePr>
        <xdr:cNvPr id="3" name="Chart 2">
          <a:extLst>
            <a:ext uri="{FF2B5EF4-FFF2-40B4-BE49-F238E27FC236}">
              <a16:creationId xmlns:a16="http://schemas.microsoft.com/office/drawing/2014/main" id="{5E49E285-2603-494E-8AA9-7AE5DE111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9</xdr:col>
      <xdr:colOff>690561</xdr:colOff>
      <xdr:row>4</xdr:row>
      <xdr:rowOff>34925</xdr:rowOff>
    </xdr:from>
    <xdr:to>
      <xdr:col>21</xdr:col>
      <xdr:colOff>136524</xdr:colOff>
      <xdr:row>19</xdr:row>
      <xdr:rowOff>87312</xdr:rowOff>
    </xdr:to>
    <xdr:graphicFrame macro="">
      <xdr:nvGraphicFramePr>
        <xdr:cNvPr id="2" name="Diagramm 4">
          <a:extLst>
            <a:ext uri="{FF2B5EF4-FFF2-40B4-BE49-F238E27FC236}">
              <a16:creationId xmlns:a16="http://schemas.microsoft.com/office/drawing/2014/main" id="{FEFD97D8-7F04-4E67-B78C-F380AB425B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7620</xdr:colOff>
      <xdr:row>3</xdr:row>
      <xdr:rowOff>116840</xdr:rowOff>
    </xdr:from>
    <xdr:to>
      <xdr:col>21</xdr:col>
      <xdr:colOff>533400</xdr:colOff>
      <xdr:row>22</xdr:row>
      <xdr:rowOff>50800</xdr:rowOff>
    </xdr:to>
    <xdr:graphicFrame macro="">
      <xdr:nvGraphicFramePr>
        <xdr:cNvPr id="2" name="Diagramm 6">
          <a:extLst>
            <a:ext uri="{FF2B5EF4-FFF2-40B4-BE49-F238E27FC236}">
              <a16:creationId xmlns:a16="http://schemas.microsoft.com/office/drawing/2014/main" id="{707385F3-864C-4859-9E8D-A6423C2E9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25400</xdr:colOff>
      <xdr:row>4</xdr:row>
      <xdr:rowOff>165100</xdr:rowOff>
    </xdr:from>
    <xdr:to>
      <xdr:col>18</xdr:col>
      <xdr:colOff>406400</xdr:colOff>
      <xdr:row>19</xdr:row>
      <xdr:rowOff>165100</xdr:rowOff>
    </xdr:to>
    <xdr:graphicFrame macro="">
      <xdr:nvGraphicFramePr>
        <xdr:cNvPr id="3" name="Chart 2">
          <a:extLst>
            <a:ext uri="{FF2B5EF4-FFF2-40B4-BE49-F238E27FC236}">
              <a16:creationId xmlns:a16="http://schemas.microsoft.com/office/drawing/2014/main" id="{B67A5744-9A26-F04F-93B7-C113EB8750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12700</xdr:colOff>
      <xdr:row>5</xdr:row>
      <xdr:rowOff>38100</xdr:rowOff>
    </xdr:from>
    <xdr:to>
      <xdr:col>21</xdr:col>
      <xdr:colOff>622300</xdr:colOff>
      <xdr:row>38</xdr:row>
      <xdr:rowOff>50800</xdr:rowOff>
    </xdr:to>
    <xdr:pic>
      <xdr:nvPicPr>
        <xdr:cNvPr id="3" name="Picture 2">
          <a:extLst>
            <a:ext uri="{FF2B5EF4-FFF2-40B4-BE49-F238E27FC236}">
              <a16:creationId xmlns:a16="http://schemas.microsoft.com/office/drawing/2014/main" id="{883D800C-AAF4-7340-A39F-35639DDFD61C}"/>
            </a:ext>
          </a:extLst>
        </xdr:cNvPr>
        <xdr:cNvPicPr>
          <a:picLocks noChangeAspect="1"/>
        </xdr:cNvPicPr>
      </xdr:nvPicPr>
      <xdr:blipFill>
        <a:blip xmlns:r="http://schemas.openxmlformats.org/officeDocument/2006/relationships" r:embed="rId1"/>
        <a:stretch>
          <a:fillRect/>
        </a:stretch>
      </xdr:blipFill>
      <xdr:spPr>
        <a:xfrm>
          <a:off x="13982700" y="990600"/>
          <a:ext cx="10299700" cy="6299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25400</xdr:colOff>
      <xdr:row>2</xdr:row>
      <xdr:rowOff>101599</xdr:rowOff>
    </xdr:from>
    <xdr:to>
      <xdr:col>20</xdr:col>
      <xdr:colOff>660400</xdr:colOff>
      <xdr:row>17</xdr:row>
      <xdr:rowOff>22224</xdr:rowOff>
    </xdr:to>
    <xdr:graphicFrame macro="">
      <xdr:nvGraphicFramePr>
        <xdr:cNvPr id="2" name="Chart 1">
          <a:extLst>
            <a:ext uri="{FF2B5EF4-FFF2-40B4-BE49-F238E27FC236}">
              <a16:creationId xmlns:a16="http://schemas.microsoft.com/office/drawing/2014/main" id="{C78AAB59-6A88-463A-9220-85FE5087E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111128</xdr:colOff>
      <xdr:row>2</xdr:row>
      <xdr:rowOff>59765</xdr:rowOff>
    </xdr:from>
    <xdr:to>
      <xdr:col>23</xdr:col>
      <xdr:colOff>366061</xdr:colOff>
      <xdr:row>30</xdr:row>
      <xdr:rowOff>24654</xdr:rowOff>
    </xdr:to>
    <xdr:graphicFrame macro="">
      <xdr:nvGraphicFramePr>
        <xdr:cNvPr id="2" name="Chart 1">
          <a:extLst>
            <a:ext uri="{FF2B5EF4-FFF2-40B4-BE49-F238E27FC236}">
              <a16:creationId xmlns:a16="http://schemas.microsoft.com/office/drawing/2014/main" id="{F4D1823F-2433-41B5-9FDA-A11DD399A3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9</xdr:col>
      <xdr:colOff>44824</xdr:colOff>
      <xdr:row>3</xdr:row>
      <xdr:rowOff>14940</xdr:rowOff>
    </xdr:from>
    <xdr:to>
      <xdr:col>14</xdr:col>
      <xdr:colOff>1255059</xdr:colOff>
      <xdr:row>29</xdr:row>
      <xdr:rowOff>126998</xdr:rowOff>
    </xdr:to>
    <xdr:graphicFrame macro="">
      <xdr:nvGraphicFramePr>
        <xdr:cNvPr id="2" name="Chart 1">
          <a:extLst>
            <a:ext uri="{FF2B5EF4-FFF2-40B4-BE49-F238E27FC236}">
              <a16:creationId xmlns:a16="http://schemas.microsoft.com/office/drawing/2014/main" id="{9A4033FB-32A3-4B45-879B-F62E0BBD58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50800</xdr:colOff>
      <xdr:row>4</xdr:row>
      <xdr:rowOff>134936</xdr:rowOff>
    </xdr:from>
    <xdr:to>
      <xdr:col>17</xdr:col>
      <xdr:colOff>339725</xdr:colOff>
      <xdr:row>25</xdr:row>
      <xdr:rowOff>41274</xdr:rowOff>
    </xdr:to>
    <mc:AlternateContent xmlns:mc="http://schemas.openxmlformats.org/markup-compatibility/2006">
      <mc:Choice xmlns:cx4="http://schemas.microsoft.com/office/drawing/2016/5/10/chartex" Requires="cx4">
        <xdr:graphicFrame macro="">
          <xdr:nvGraphicFramePr>
            <xdr:cNvPr id="2" name="Chart 1">
              <a:extLst>
                <a:ext uri="{FF2B5EF4-FFF2-40B4-BE49-F238E27FC236}">
                  <a16:creationId xmlns:a16="http://schemas.microsoft.com/office/drawing/2014/main" id="{B94C4A52-A914-4994-9215-7F343B490A3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1163300" y="1404936"/>
              <a:ext cx="5876925" cy="4173538"/>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8.xml><?xml version="1.0" encoding="utf-8"?>
<xdr:wsDr xmlns:xdr="http://schemas.openxmlformats.org/drawingml/2006/spreadsheetDrawing" xmlns:a="http://schemas.openxmlformats.org/drawingml/2006/main">
  <xdr:twoCellAnchor>
    <xdr:from>
      <xdr:col>23</xdr:col>
      <xdr:colOff>76689</xdr:colOff>
      <xdr:row>3</xdr:row>
      <xdr:rowOff>116253</xdr:rowOff>
    </xdr:from>
    <xdr:to>
      <xdr:col>34</xdr:col>
      <xdr:colOff>302847</xdr:colOff>
      <xdr:row>17</xdr:row>
      <xdr:rowOff>156306</xdr:rowOff>
    </xdr:to>
    <xdr:graphicFrame macro="">
      <xdr:nvGraphicFramePr>
        <xdr:cNvPr id="2" name="Chart 1">
          <a:extLst>
            <a:ext uri="{FF2B5EF4-FFF2-40B4-BE49-F238E27FC236}">
              <a16:creationId xmlns:a16="http://schemas.microsoft.com/office/drawing/2014/main" id="{C51AE0A3-D907-4C9B-AE01-4DAB55CF5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76201</xdr:colOff>
      <xdr:row>2</xdr:row>
      <xdr:rowOff>111125</xdr:rowOff>
    </xdr:from>
    <xdr:to>
      <xdr:col>22</xdr:col>
      <xdr:colOff>330200</xdr:colOff>
      <xdr:row>17</xdr:row>
      <xdr:rowOff>77787</xdr:rowOff>
    </xdr:to>
    <xdr:graphicFrame macro="">
      <xdr:nvGraphicFramePr>
        <xdr:cNvPr id="2" name="Chart 1">
          <a:extLst>
            <a:ext uri="{FF2B5EF4-FFF2-40B4-BE49-F238E27FC236}">
              <a16:creationId xmlns:a16="http://schemas.microsoft.com/office/drawing/2014/main" id="{699B0C84-1B38-4B76-B2CD-98914882B4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20</xdr:col>
      <xdr:colOff>20320</xdr:colOff>
      <xdr:row>19</xdr:row>
      <xdr:rowOff>63500</xdr:rowOff>
    </xdr:from>
    <xdr:to>
      <xdr:col>27</xdr:col>
      <xdr:colOff>393700</xdr:colOff>
      <xdr:row>34</xdr:row>
      <xdr:rowOff>165100</xdr:rowOff>
    </xdr:to>
    <xdr:graphicFrame macro="">
      <xdr:nvGraphicFramePr>
        <xdr:cNvPr id="2" name="Chart 1">
          <a:extLst>
            <a:ext uri="{FF2B5EF4-FFF2-40B4-BE49-F238E27FC236}">
              <a16:creationId xmlns:a16="http://schemas.microsoft.com/office/drawing/2014/main" id="{369B0C37-4E9E-4FD4-A330-76322068A2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20320</xdr:colOff>
      <xdr:row>3</xdr:row>
      <xdr:rowOff>152400</xdr:rowOff>
    </xdr:from>
    <xdr:to>
      <xdr:col>27</xdr:col>
      <xdr:colOff>419100</xdr:colOff>
      <xdr:row>19</xdr:row>
      <xdr:rowOff>2540</xdr:rowOff>
    </xdr:to>
    <xdr:graphicFrame macro="">
      <xdr:nvGraphicFramePr>
        <xdr:cNvPr id="3" name="Chart 2">
          <a:extLst>
            <a:ext uri="{FF2B5EF4-FFF2-40B4-BE49-F238E27FC236}">
              <a16:creationId xmlns:a16="http://schemas.microsoft.com/office/drawing/2014/main" id="{B892E582-31E2-4621-9152-DE9CC8DE96FF}"/>
            </a:ext>
            <a:ext uri="{147F2762-F138-4A5C-976F-8EAC2B608ADB}">
              <a16:predDERef xmlns:a16="http://schemas.microsoft.com/office/drawing/2014/main" pred="{369B0C37-4E9E-4FD4-A330-76322068A2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685800</xdr:colOff>
      <xdr:row>3</xdr:row>
      <xdr:rowOff>171450</xdr:rowOff>
    </xdr:from>
    <xdr:to>
      <xdr:col>23</xdr:col>
      <xdr:colOff>25400</xdr:colOff>
      <xdr:row>15</xdr:row>
      <xdr:rowOff>25400</xdr:rowOff>
    </xdr:to>
    <xdr:graphicFrame macro="">
      <xdr:nvGraphicFramePr>
        <xdr:cNvPr id="2" name="Chart 1">
          <a:extLst>
            <a:ext uri="{FF2B5EF4-FFF2-40B4-BE49-F238E27FC236}">
              <a16:creationId xmlns:a16="http://schemas.microsoft.com/office/drawing/2014/main" id="{A298DBE6-E254-1747-AD25-65F8FA47C0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298450</xdr:colOff>
      <xdr:row>3</xdr:row>
      <xdr:rowOff>158750</xdr:rowOff>
    </xdr:from>
    <xdr:to>
      <xdr:col>31</xdr:col>
      <xdr:colOff>304800</xdr:colOff>
      <xdr:row>15</xdr:row>
      <xdr:rowOff>12700</xdr:rowOff>
    </xdr:to>
    <xdr:graphicFrame macro="">
      <xdr:nvGraphicFramePr>
        <xdr:cNvPr id="5" name="Chart 4">
          <a:extLst>
            <a:ext uri="{FF2B5EF4-FFF2-40B4-BE49-F238E27FC236}">
              <a16:creationId xmlns:a16="http://schemas.microsoft.com/office/drawing/2014/main" id="{43F6ED9B-B270-2A48-BDA2-9E0A4161D5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9</xdr:col>
      <xdr:colOff>22224</xdr:colOff>
      <xdr:row>2</xdr:row>
      <xdr:rowOff>142875</xdr:rowOff>
    </xdr:from>
    <xdr:to>
      <xdr:col>17</xdr:col>
      <xdr:colOff>127000</xdr:colOff>
      <xdr:row>22</xdr:row>
      <xdr:rowOff>171450</xdr:rowOff>
    </xdr:to>
    <xdr:graphicFrame macro="">
      <xdr:nvGraphicFramePr>
        <xdr:cNvPr id="2" name="Chart 1">
          <a:extLst>
            <a:ext uri="{FF2B5EF4-FFF2-40B4-BE49-F238E27FC236}">
              <a16:creationId xmlns:a16="http://schemas.microsoft.com/office/drawing/2014/main" id="{8FE96BA3-B637-453D-8D75-906FA7C9C4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16</xdr:col>
      <xdr:colOff>14941</xdr:colOff>
      <xdr:row>2</xdr:row>
      <xdr:rowOff>121772</xdr:rowOff>
    </xdr:from>
    <xdr:to>
      <xdr:col>29</xdr:col>
      <xdr:colOff>155537</xdr:colOff>
      <xdr:row>43</xdr:row>
      <xdr:rowOff>157630</xdr:rowOff>
    </xdr:to>
    <xdr:graphicFrame macro="">
      <xdr:nvGraphicFramePr>
        <xdr:cNvPr id="15" name="Chart 14">
          <a:extLst>
            <a:ext uri="{FF2B5EF4-FFF2-40B4-BE49-F238E27FC236}">
              <a16:creationId xmlns:a16="http://schemas.microsoft.com/office/drawing/2014/main" id="{2885C272-631C-4B82-A1C4-0DC3B40588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70555</xdr:colOff>
      <xdr:row>2</xdr:row>
      <xdr:rowOff>181429</xdr:rowOff>
    </xdr:from>
    <xdr:to>
      <xdr:col>18</xdr:col>
      <xdr:colOff>104320</xdr:colOff>
      <xdr:row>42</xdr:row>
      <xdr:rowOff>145143</xdr:rowOff>
    </xdr:to>
    <xdr:graphicFrame macro="">
      <xdr:nvGraphicFramePr>
        <xdr:cNvPr id="2" name="Chart 1">
          <a:extLst>
            <a:ext uri="{FF2B5EF4-FFF2-40B4-BE49-F238E27FC236}">
              <a16:creationId xmlns:a16="http://schemas.microsoft.com/office/drawing/2014/main" id="{AFD8A99A-5868-49AF-A26B-80FCDD4662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23546</xdr:colOff>
      <xdr:row>3</xdr:row>
      <xdr:rowOff>176410</xdr:rowOff>
    </xdr:from>
    <xdr:to>
      <xdr:col>27</xdr:col>
      <xdr:colOff>618401</xdr:colOff>
      <xdr:row>38</xdr:row>
      <xdr:rowOff>121595</xdr:rowOff>
    </xdr:to>
    <xdr:graphicFrame macro="">
      <xdr:nvGraphicFramePr>
        <xdr:cNvPr id="2" name="Chart 1">
          <a:extLst>
            <a:ext uri="{FF2B5EF4-FFF2-40B4-BE49-F238E27FC236}">
              <a16:creationId xmlns:a16="http://schemas.microsoft.com/office/drawing/2014/main" id="{A8E23361-D265-47D1-B126-56936C4BC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17</xdr:col>
      <xdr:colOff>18725</xdr:colOff>
      <xdr:row>2</xdr:row>
      <xdr:rowOff>107216</xdr:rowOff>
    </xdr:from>
    <xdr:to>
      <xdr:col>28</xdr:col>
      <xdr:colOff>502954</xdr:colOff>
      <xdr:row>29</xdr:row>
      <xdr:rowOff>44249</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1411940</xdr:colOff>
      <xdr:row>14</xdr:row>
      <xdr:rowOff>17930</xdr:rowOff>
    </xdr:from>
    <xdr:to>
      <xdr:col>14</xdr:col>
      <xdr:colOff>573740</xdr:colOff>
      <xdr:row>40</xdr:row>
      <xdr:rowOff>17929</xdr:rowOff>
    </xdr:to>
    <xdr:graphicFrame macro="">
      <xdr:nvGraphicFramePr>
        <xdr:cNvPr id="2" name="Chart 1">
          <a:extLst>
            <a:ext uri="{FF2B5EF4-FFF2-40B4-BE49-F238E27FC236}">
              <a16:creationId xmlns:a16="http://schemas.microsoft.com/office/drawing/2014/main" id="{F62EDBD5-0A3C-4219-8360-286A1E11B7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20</xdr:col>
      <xdr:colOff>22860</xdr:colOff>
      <xdr:row>4</xdr:row>
      <xdr:rowOff>96520</xdr:rowOff>
    </xdr:from>
    <xdr:to>
      <xdr:col>27</xdr:col>
      <xdr:colOff>353060</xdr:colOff>
      <xdr:row>19</xdr:row>
      <xdr:rowOff>96520</xdr:rowOff>
    </xdr:to>
    <xdr:graphicFrame macro="">
      <xdr:nvGraphicFramePr>
        <xdr:cNvPr id="2" name="Chart 1">
          <a:extLst>
            <a:ext uri="{FF2B5EF4-FFF2-40B4-BE49-F238E27FC236}">
              <a16:creationId xmlns:a16="http://schemas.microsoft.com/office/drawing/2014/main" id="{E2515BE8-20BE-4766-AF3F-A13B72437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12700</xdr:colOff>
      <xdr:row>20</xdr:row>
      <xdr:rowOff>25400</xdr:rowOff>
    </xdr:from>
    <xdr:to>
      <xdr:col>27</xdr:col>
      <xdr:colOff>347980</xdr:colOff>
      <xdr:row>35</xdr:row>
      <xdr:rowOff>25400</xdr:rowOff>
    </xdr:to>
    <xdr:graphicFrame macro="">
      <xdr:nvGraphicFramePr>
        <xdr:cNvPr id="3" name="Chart 2">
          <a:extLst>
            <a:ext uri="{FF2B5EF4-FFF2-40B4-BE49-F238E27FC236}">
              <a16:creationId xmlns:a16="http://schemas.microsoft.com/office/drawing/2014/main" id="{1A7CF12F-0A18-4AF0-B5AF-13D458FFD707}"/>
            </a:ext>
            <a:ext uri="{147F2762-F138-4A5C-976F-8EAC2B608ADB}">
              <a16:predDERef xmlns:a16="http://schemas.microsoft.com/office/drawing/2014/main" pred="{E2515BE8-20BE-4766-AF3F-A13B72437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59</xdr:col>
      <xdr:colOff>0</xdr:colOff>
      <xdr:row>71</xdr:row>
      <xdr:rowOff>0</xdr:rowOff>
    </xdr:from>
    <xdr:to>
      <xdr:col>66</xdr:col>
      <xdr:colOff>304800</xdr:colOff>
      <xdr:row>86</xdr:row>
      <xdr:rowOff>0</xdr:rowOff>
    </xdr:to>
    <xdr:graphicFrame macro="">
      <xdr:nvGraphicFramePr>
        <xdr:cNvPr id="2" name="Chart 1">
          <a:extLst>
            <a:ext uri="{FF2B5EF4-FFF2-40B4-BE49-F238E27FC236}">
              <a16:creationId xmlns:a16="http://schemas.microsoft.com/office/drawing/2014/main" id="{3FB10775-CC4C-4C3C-BA68-5646C767F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152400</xdr:colOff>
      <xdr:row>7</xdr:row>
      <xdr:rowOff>68580</xdr:rowOff>
    </xdr:from>
    <xdr:to>
      <xdr:col>27</xdr:col>
      <xdr:colOff>487680</xdr:colOff>
      <xdr:row>22</xdr:row>
      <xdr:rowOff>68580</xdr:rowOff>
    </xdr:to>
    <xdr:graphicFrame macro="">
      <xdr:nvGraphicFramePr>
        <xdr:cNvPr id="3" name="Chart 2">
          <a:extLst>
            <a:ext uri="{FF2B5EF4-FFF2-40B4-BE49-F238E27FC236}">
              <a16:creationId xmlns:a16="http://schemas.microsoft.com/office/drawing/2014/main" id="{C1382F74-A61A-4091-BE2F-A280F795EC8D}"/>
            </a:ext>
            <a:ext uri="{147F2762-F138-4A5C-976F-8EAC2B608ADB}">
              <a16:predDERef xmlns:a16="http://schemas.microsoft.com/office/drawing/2014/main" pred="{3FB10775-CC4C-4C3C-BA68-5646C767F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60</xdr:col>
      <xdr:colOff>0</xdr:colOff>
      <xdr:row>50</xdr:row>
      <xdr:rowOff>0</xdr:rowOff>
    </xdr:from>
    <xdr:to>
      <xdr:col>67</xdr:col>
      <xdr:colOff>304800</xdr:colOff>
      <xdr:row>62</xdr:row>
      <xdr:rowOff>0</xdr:rowOff>
    </xdr:to>
    <xdr:graphicFrame macro="">
      <xdr:nvGraphicFramePr>
        <xdr:cNvPr id="2" name="Chart 1">
          <a:extLst>
            <a:ext uri="{FF2B5EF4-FFF2-40B4-BE49-F238E27FC236}">
              <a16:creationId xmlns:a16="http://schemas.microsoft.com/office/drawing/2014/main" id="{2D70BBB7-E26F-49D8-8F8B-F3F4F309E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63500</xdr:colOff>
      <xdr:row>5</xdr:row>
      <xdr:rowOff>63500</xdr:rowOff>
    </xdr:from>
    <xdr:to>
      <xdr:col>28</xdr:col>
      <xdr:colOff>144780</xdr:colOff>
      <xdr:row>20</xdr:row>
      <xdr:rowOff>152400</xdr:rowOff>
    </xdr:to>
    <xdr:graphicFrame macro="">
      <xdr:nvGraphicFramePr>
        <xdr:cNvPr id="3" name="Chart 2">
          <a:extLst>
            <a:ext uri="{FF2B5EF4-FFF2-40B4-BE49-F238E27FC236}">
              <a16:creationId xmlns:a16="http://schemas.microsoft.com/office/drawing/2014/main" id="{FAD28F94-7485-4276-8846-81BDD63D650D}"/>
            </a:ext>
            <a:ext uri="{147F2762-F138-4A5C-976F-8EAC2B608ADB}">
              <a16:predDERef xmlns:a16="http://schemas.microsoft.com/office/drawing/2014/main" pred="{2D70BBB7-E26F-49D8-8F8B-F3F4F309E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59</xdr:col>
      <xdr:colOff>0</xdr:colOff>
      <xdr:row>25</xdr:row>
      <xdr:rowOff>0</xdr:rowOff>
    </xdr:from>
    <xdr:to>
      <xdr:col>66</xdr:col>
      <xdr:colOff>304800</xdr:colOff>
      <xdr:row>40</xdr:row>
      <xdr:rowOff>0</xdr:rowOff>
    </xdr:to>
    <xdr:graphicFrame macro="">
      <xdr:nvGraphicFramePr>
        <xdr:cNvPr id="2" name="Chart 1">
          <a:extLst>
            <a:ext uri="{FF2B5EF4-FFF2-40B4-BE49-F238E27FC236}">
              <a16:creationId xmlns:a16="http://schemas.microsoft.com/office/drawing/2014/main" id="{36123C11-1F2D-4015-BE6C-915FC7D137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20320</xdr:colOff>
      <xdr:row>20</xdr:row>
      <xdr:rowOff>187960</xdr:rowOff>
    </xdr:from>
    <xdr:to>
      <xdr:col>27</xdr:col>
      <xdr:colOff>355600</xdr:colOff>
      <xdr:row>35</xdr:row>
      <xdr:rowOff>187960</xdr:rowOff>
    </xdr:to>
    <xdr:graphicFrame macro="">
      <xdr:nvGraphicFramePr>
        <xdr:cNvPr id="3" name="Chart 2">
          <a:extLst>
            <a:ext uri="{FF2B5EF4-FFF2-40B4-BE49-F238E27FC236}">
              <a16:creationId xmlns:a16="http://schemas.microsoft.com/office/drawing/2014/main" id="{8CE46AF4-D2A7-42E4-B4AA-F7D74E886824}"/>
            </a:ext>
            <a:ext uri="{147F2762-F138-4A5C-976F-8EAC2B608ADB}">
              <a16:predDERef xmlns:a16="http://schemas.microsoft.com/office/drawing/2014/main" pred="{36123C11-1F2D-4015-BE6C-915FC7D137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25400</xdr:colOff>
      <xdr:row>5</xdr:row>
      <xdr:rowOff>76200</xdr:rowOff>
    </xdr:from>
    <xdr:to>
      <xdr:col>27</xdr:col>
      <xdr:colOff>355600</xdr:colOff>
      <xdr:row>20</xdr:row>
      <xdr:rowOff>76200</xdr:rowOff>
    </xdr:to>
    <xdr:graphicFrame macro="">
      <xdr:nvGraphicFramePr>
        <xdr:cNvPr id="4" name="Chart 3">
          <a:extLst>
            <a:ext uri="{FF2B5EF4-FFF2-40B4-BE49-F238E27FC236}">
              <a16:creationId xmlns:a16="http://schemas.microsoft.com/office/drawing/2014/main" id="{0E4FD7BD-5638-4563-B731-A7064D26DF9B}"/>
            </a:ext>
            <a:ext uri="{147F2762-F138-4A5C-976F-8EAC2B608ADB}">
              <a16:predDERef xmlns:a16="http://schemas.microsoft.com/office/drawing/2014/main" pred="{8CE46AF4-D2A7-42E4-B4AA-F7D74E886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25400</xdr:colOff>
      <xdr:row>6</xdr:row>
      <xdr:rowOff>54610</xdr:rowOff>
    </xdr:from>
    <xdr:to>
      <xdr:col>22</xdr:col>
      <xdr:colOff>411480</xdr:colOff>
      <xdr:row>21</xdr:row>
      <xdr:rowOff>54610</xdr:rowOff>
    </xdr:to>
    <xdr:graphicFrame macro="">
      <xdr:nvGraphicFramePr>
        <xdr:cNvPr id="2" name="Chart 1">
          <a:extLst>
            <a:ext uri="{FF2B5EF4-FFF2-40B4-BE49-F238E27FC236}">
              <a16:creationId xmlns:a16="http://schemas.microsoft.com/office/drawing/2014/main" id="{1C2F7AFA-0EF3-46E3-90AB-FB9899C1F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3263</xdr:colOff>
      <xdr:row>34</xdr:row>
      <xdr:rowOff>165703</xdr:rowOff>
    </xdr:from>
    <xdr:to>
      <xdr:col>11</xdr:col>
      <xdr:colOff>752721</xdr:colOff>
      <xdr:row>65</xdr:row>
      <xdr:rowOff>158650</xdr:rowOff>
    </xdr:to>
    <xdr:graphicFrame macro="">
      <xdr:nvGraphicFramePr>
        <xdr:cNvPr id="6" name="Diagramm 11">
          <a:extLst>
            <a:ext uri="{FF2B5EF4-FFF2-40B4-BE49-F238E27FC236}">
              <a16:creationId xmlns:a16="http://schemas.microsoft.com/office/drawing/2014/main" id="{B913C99A-5D7A-4FE9-B742-FA3CC5B49F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832</xdr:colOff>
      <xdr:row>33</xdr:row>
      <xdr:rowOff>162420</xdr:rowOff>
    </xdr:from>
    <xdr:to>
      <xdr:col>11</xdr:col>
      <xdr:colOff>785934</xdr:colOff>
      <xdr:row>64</xdr:row>
      <xdr:rowOff>155366</xdr:rowOff>
    </xdr:to>
    <xdr:graphicFrame macro="">
      <xdr:nvGraphicFramePr>
        <xdr:cNvPr id="6" name="Diagramm 14">
          <a:extLst>
            <a:ext uri="{FF2B5EF4-FFF2-40B4-BE49-F238E27FC236}">
              <a16:creationId xmlns:a16="http://schemas.microsoft.com/office/drawing/2014/main" id="{35FDE602-1B89-46FD-BBD6-913591BDFE8A}"/>
            </a:ext>
            <a:ext uri="{147F2762-F138-4A5C-976F-8EAC2B608ADB}">
              <a16:predDERef xmlns:a16="http://schemas.microsoft.com/office/drawing/2014/main" pred="{587DC50E-058A-413C-9794-BA41AA9A5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itednations-my.sharepoint.com/personal/anja_slany_un_org/Documents/EDAR%202021/Data/Final%20figures%20and%20tables%20EDAR%202021/EDAR%202021_CombinedGraphs%20and%20Tables_Ch3chang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 (PPT)"/>
      <sheetName val="Figure 2 (PPT)"/>
      <sheetName val="Figure 3"/>
      <sheetName val="Figure 4"/>
      <sheetName val="Figure 5"/>
      <sheetName val="Figure 6"/>
      <sheetName val="Figure 7"/>
      <sheetName val="Figure 8"/>
      <sheetName val="Figure 9"/>
      <sheetName val="Figure 10"/>
      <sheetName val="Figure 11"/>
      <sheetName val="Figure 12"/>
      <sheetName val="Figure 13"/>
      <sheetName val="Figure 14"/>
      <sheetName val="Figure16_a"/>
      <sheetName val="Figure16_b"/>
      <sheetName val="Figure17_a"/>
      <sheetName val="Figure17_b"/>
      <sheetName val="Figure18_a"/>
      <sheetName val="Figure18_b"/>
      <sheetName val="Figure19_a"/>
      <sheetName val="Figure19_b"/>
      <sheetName val="Figure20"/>
      <sheetName val="Fig 21Complementarity"/>
      <sheetName val="Fig. 22"/>
      <sheetName val="Figure 23 dynamic"/>
      <sheetName val="Fig 24 Map"/>
      <sheetName val="Figg 25 NTMs"/>
      <sheetName val="Figure26transport costs"/>
      <sheetName val="Fig 27 Graphs (stata pic)"/>
      <sheetName val="Figure 28 obstacles"/>
      <sheetName val="Fig 29 REC Pic"/>
      <sheetName val="Fig 30 Chap 4 WTO TFA Imp"/>
      <sheetName val="Fig 31 Pic"/>
      <sheetName val="Fig 32 nb NTBs"/>
      <sheetName val="Fig 34 Times"/>
      <sheetName val="Fig Box 10"/>
      <sheetName val="Fig 35"/>
      <sheetName val="Figure 36 AfT"/>
      <sheetName val="Fig. 37"/>
      <sheetName val="Table 1"/>
      <sheetName val="Table 2"/>
      <sheetName val="Table 3"/>
      <sheetName val="Table 4"/>
      <sheetName val="Table 5"/>
      <sheetName val="Table 6"/>
      <sheetName val="Table 7"/>
      <sheetName val="Table 8"/>
      <sheetName val="Table9"/>
      <sheetName val="Table 10"/>
      <sheetName val="IC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FC5A2-84FF-4C40-8AFD-68F80237B874}">
  <dimension ref="B2:M44"/>
  <sheetViews>
    <sheetView tabSelected="1" topLeftCell="A5" workbookViewId="0">
      <selection activeCell="H9" sqref="H9"/>
    </sheetView>
  </sheetViews>
  <sheetFormatPr baseColWidth="10" defaultRowHeight="15" x14ac:dyDescent="0.2"/>
  <cols>
    <col min="1" max="16384" width="10.83203125" style="81"/>
  </cols>
  <sheetData>
    <row r="2" spans="2:13" x14ac:dyDescent="0.2">
      <c r="B2" s="452"/>
      <c r="C2" s="453"/>
      <c r="D2" s="453"/>
      <c r="E2" s="453"/>
      <c r="F2" s="453"/>
      <c r="G2" s="453"/>
      <c r="H2" s="453"/>
      <c r="I2" s="453"/>
      <c r="J2" s="453"/>
      <c r="K2" s="453"/>
      <c r="L2" s="453"/>
      <c r="M2" s="454"/>
    </row>
    <row r="3" spans="2:13" ht="16" x14ac:dyDescent="0.2">
      <c r="B3" s="455" t="s">
        <v>574</v>
      </c>
      <c r="C3" s="456"/>
      <c r="D3" s="456"/>
      <c r="E3" s="456"/>
      <c r="F3" s="456"/>
      <c r="G3" s="456"/>
      <c r="H3" s="456"/>
      <c r="I3" s="456"/>
      <c r="J3" s="456"/>
      <c r="K3" s="457"/>
      <c r="L3" s="457"/>
      <c r="M3" s="458"/>
    </row>
    <row r="4" spans="2:13" ht="16" x14ac:dyDescent="0.2">
      <c r="B4" s="455" t="s">
        <v>575</v>
      </c>
      <c r="C4" s="456"/>
      <c r="D4" s="456"/>
      <c r="E4" s="456"/>
      <c r="F4" s="456"/>
      <c r="G4" s="456"/>
      <c r="H4" s="456"/>
      <c r="I4" s="456"/>
      <c r="J4" s="456"/>
      <c r="K4" s="457"/>
      <c r="L4" s="457"/>
      <c r="M4" s="458"/>
    </row>
    <row r="5" spans="2:13" x14ac:dyDescent="0.2">
      <c r="B5" s="459"/>
      <c r="C5" s="457"/>
      <c r="D5" s="457"/>
      <c r="E5" s="457"/>
      <c r="F5" s="457"/>
      <c r="G5" s="457"/>
      <c r="H5" s="457"/>
      <c r="I5" s="457"/>
      <c r="J5" s="457"/>
      <c r="K5" s="457"/>
      <c r="L5" s="457"/>
      <c r="M5" s="458"/>
    </row>
    <row r="6" spans="2:13" x14ac:dyDescent="0.2">
      <c r="B6" s="470" t="s">
        <v>572</v>
      </c>
      <c r="C6" s="471"/>
      <c r="D6" s="471"/>
      <c r="E6" s="471"/>
      <c r="F6" s="471"/>
      <c r="G6" s="471"/>
      <c r="H6" s="471"/>
      <c r="I6" s="471"/>
      <c r="J6" s="471"/>
      <c r="K6" s="471"/>
      <c r="L6" s="471"/>
      <c r="M6" s="472"/>
    </row>
    <row r="7" spans="2:13" x14ac:dyDescent="0.2">
      <c r="B7" s="463" t="s">
        <v>573</v>
      </c>
      <c r="C7" s="461"/>
      <c r="D7" s="461"/>
      <c r="E7" s="461"/>
      <c r="F7" s="461"/>
      <c r="G7" s="461"/>
      <c r="H7" s="461"/>
      <c r="I7" s="461"/>
      <c r="J7" s="461"/>
      <c r="K7" s="461"/>
      <c r="L7" s="461"/>
      <c r="M7" s="462"/>
    </row>
    <row r="8" spans="2:13" x14ac:dyDescent="0.2">
      <c r="B8" s="464" t="s">
        <v>595</v>
      </c>
      <c r="C8" s="465"/>
      <c r="D8" s="465"/>
      <c r="E8" s="461"/>
      <c r="F8" s="461"/>
      <c r="G8" s="461"/>
      <c r="H8" s="461"/>
      <c r="I8" s="461"/>
      <c r="J8" s="461"/>
      <c r="K8" s="461"/>
      <c r="L8" s="461"/>
      <c r="M8" s="462"/>
    </row>
    <row r="9" spans="2:13" x14ac:dyDescent="0.2">
      <c r="B9" s="464" t="s">
        <v>577</v>
      </c>
      <c r="C9" s="465"/>
      <c r="D9" s="465"/>
      <c r="E9" s="461"/>
      <c r="F9" s="461"/>
      <c r="G9" s="461"/>
      <c r="H9" s="461"/>
      <c r="I9" s="461"/>
      <c r="J9" s="461"/>
      <c r="K9" s="461"/>
      <c r="L9" s="461"/>
      <c r="M9" s="462"/>
    </row>
    <row r="10" spans="2:13" x14ac:dyDescent="0.2">
      <c r="B10" s="464" t="s">
        <v>592</v>
      </c>
      <c r="C10" s="465"/>
      <c r="D10" s="465"/>
      <c r="E10" s="461"/>
      <c r="F10" s="461"/>
      <c r="G10" s="461"/>
      <c r="H10" s="461"/>
      <c r="I10" s="461"/>
      <c r="J10" s="461"/>
      <c r="K10" s="461"/>
      <c r="L10" s="461"/>
      <c r="M10" s="462"/>
    </row>
    <row r="11" spans="2:13" x14ac:dyDescent="0.2">
      <c r="B11" s="464" t="s">
        <v>578</v>
      </c>
      <c r="C11" s="465"/>
      <c r="D11" s="465"/>
      <c r="E11" s="461"/>
      <c r="F11" s="461"/>
      <c r="G11" s="461"/>
      <c r="H11" s="461"/>
      <c r="I11" s="461"/>
      <c r="J11" s="461"/>
      <c r="K11" s="461"/>
      <c r="L11" s="461"/>
      <c r="M11" s="462"/>
    </row>
    <row r="12" spans="2:13" x14ac:dyDescent="0.2">
      <c r="B12" s="464" t="s">
        <v>352</v>
      </c>
      <c r="C12" s="461"/>
      <c r="D12" s="461"/>
      <c r="E12" s="461"/>
      <c r="F12" s="461"/>
      <c r="G12" s="461"/>
      <c r="H12" s="461"/>
      <c r="I12" s="461"/>
      <c r="J12" s="461"/>
      <c r="K12" s="461"/>
      <c r="L12" s="461"/>
      <c r="M12" s="462"/>
    </row>
    <row r="13" spans="2:13" x14ac:dyDescent="0.2">
      <c r="B13" s="464" t="s">
        <v>579</v>
      </c>
      <c r="C13" s="461"/>
      <c r="D13" s="461"/>
      <c r="E13" s="461"/>
      <c r="F13" s="461"/>
      <c r="G13" s="461"/>
      <c r="H13" s="461"/>
      <c r="I13" s="461"/>
      <c r="J13" s="461"/>
      <c r="K13" s="461"/>
      <c r="L13" s="461"/>
      <c r="M13" s="462"/>
    </row>
    <row r="14" spans="2:13" x14ac:dyDescent="0.2">
      <c r="B14" s="464" t="s">
        <v>543</v>
      </c>
      <c r="C14" s="461"/>
      <c r="D14" s="461"/>
      <c r="E14" s="461"/>
      <c r="F14" s="461"/>
      <c r="G14" s="461"/>
      <c r="H14" s="461"/>
      <c r="I14" s="461"/>
      <c r="J14" s="461"/>
      <c r="K14" s="461"/>
      <c r="L14" s="461"/>
      <c r="M14" s="462"/>
    </row>
    <row r="15" spans="2:13" x14ac:dyDescent="0.2">
      <c r="B15" s="464" t="s">
        <v>541</v>
      </c>
      <c r="C15" s="461"/>
      <c r="D15" s="461"/>
      <c r="E15" s="461"/>
      <c r="F15" s="461"/>
      <c r="G15" s="461"/>
      <c r="H15" s="461"/>
      <c r="I15" s="461"/>
      <c r="J15" s="461"/>
      <c r="K15" s="461"/>
      <c r="L15" s="461"/>
      <c r="M15" s="462"/>
    </row>
    <row r="16" spans="2:13" x14ac:dyDescent="0.2">
      <c r="B16" s="464" t="s">
        <v>540</v>
      </c>
      <c r="C16" s="461"/>
      <c r="D16" s="461"/>
      <c r="E16" s="461"/>
      <c r="F16" s="461"/>
      <c r="G16" s="461"/>
      <c r="H16" s="461"/>
      <c r="I16" s="461"/>
      <c r="J16" s="461"/>
      <c r="K16" s="461"/>
      <c r="L16" s="461"/>
      <c r="M16" s="462"/>
    </row>
    <row r="17" spans="2:13" x14ac:dyDescent="0.2">
      <c r="B17" s="464" t="s">
        <v>580</v>
      </c>
      <c r="C17" s="461"/>
      <c r="D17" s="461"/>
      <c r="E17" s="461"/>
      <c r="F17" s="461"/>
      <c r="G17" s="461"/>
      <c r="H17" s="461"/>
      <c r="I17" s="461"/>
      <c r="J17" s="461"/>
      <c r="K17" s="461"/>
      <c r="L17" s="461"/>
      <c r="M17" s="462"/>
    </row>
    <row r="18" spans="2:13" x14ac:dyDescent="0.2">
      <c r="B18" s="464" t="s">
        <v>581</v>
      </c>
      <c r="C18" s="461"/>
      <c r="D18" s="461"/>
      <c r="E18" s="461"/>
      <c r="F18" s="461"/>
      <c r="G18" s="461"/>
      <c r="H18" s="461"/>
      <c r="I18" s="461"/>
      <c r="J18" s="461"/>
      <c r="K18" s="461"/>
      <c r="L18" s="461"/>
      <c r="M18" s="462"/>
    </row>
    <row r="19" spans="2:13" x14ac:dyDescent="0.2">
      <c r="B19" s="464" t="s">
        <v>582</v>
      </c>
      <c r="C19" s="461"/>
      <c r="D19" s="461"/>
      <c r="E19" s="461"/>
      <c r="F19" s="461"/>
      <c r="G19" s="461"/>
      <c r="H19" s="461"/>
      <c r="I19" s="461"/>
      <c r="J19" s="461"/>
      <c r="K19" s="461"/>
      <c r="L19" s="461"/>
      <c r="M19" s="462"/>
    </row>
    <row r="20" spans="2:13" x14ac:dyDescent="0.2">
      <c r="B20" s="464" t="s">
        <v>557</v>
      </c>
      <c r="C20" s="461"/>
      <c r="D20" s="461"/>
      <c r="E20" s="461"/>
      <c r="F20" s="461"/>
      <c r="G20" s="461"/>
      <c r="H20" s="461"/>
      <c r="I20" s="461"/>
      <c r="J20" s="461"/>
      <c r="K20" s="461"/>
      <c r="L20" s="461"/>
      <c r="M20" s="462"/>
    </row>
    <row r="21" spans="2:13" x14ac:dyDescent="0.2">
      <c r="B21" s="464" t="s">
        <v>380</v>
      </c>
      <c r="C21" s="461"/>
      <c r="D21" s="461"/>
      <c r="E21" s="461"/>
      <c r="F21" s="461"/>
      <c r="G21" s="461"/>
      <c r="H21" s="461"/>
      <c r="I21" s="461"/>
      <c r="J21" s="461"/>
      <c r="K21" s="461"/>
      <c r="L21" s="461"/>
      <c r="M21" s="462"/>
    </row>
    <row r="22" spans="2:13" x14ac:dyDescent="0.2">
      <c r="B22" s="464" t="s">
        <v>583</v>
      </c>
      <c r="C22" s="461"/>
      <c r="D22" s="461"/>
      <c r="E22" s="461"/>
      <c r="F22" s="461"/>
      <c r="G22" s="461"/>
      <c r="H22" s="461"/>
      <c r="I22" s="461"/>
      <c r="J22" s="461"/>
      <c r="K22" s="461"/>
      <c r="L22" s="461"/>
      <c r="M22" s="462"/>
    </row>
    <row r="23" spans="2:13" x14ac:dyDescent="0.2">
      <c r="B23" s="464" t="s">
        <v>584</v>
      </c>
      <c r="C23" s="461"/>
      <c r="D23" s="461"/>
      <c r="E23" s="461"/>
      <c r="F23" s="461"/>
      <c r="G23" s="461"/>
      <c r="H23" s="461"/>
      <c r="I23" s="461"/>
      <c r="J23" s="461"/>
      <c r="K23" s="461"/>
      <c r="L23" s="461"/>
      <c r="M23" s="462"/>
    </row>
    <row r="24" spans="2:13" x14ac:dyDescent="0.2">
      <c r="B24" s="464" t="s">
        <v>585</v>
      </c>
      <c r="C24" s="461"/>
      <c r="D24" s="461"/>
      <c r="E24" s="461"/>
      <c r="F24" s="461"/>
      <c r="G24" s="461"/>
      <c r="H24" s="461"/>
      <c r="I24" s="461"/>
      <c r="J24" s="461"/>
      <c r="K24" s="461"/>
      <c r="L24" s="461"/>
      <c r="M24" s="462"/>
    </row>
    <row r="25" spans="2:13" x14ac:dyDescent="0.2">
      <c r="B25" s="464" t="s">
        <v>588</v>
      </c>
      <c r="C25" s="461"/>
      <c r="D25" s="461"/>
      <c r="E25" s="461"/>
      <c r="F25" s="461"/>
      <c r="G25" s="461"/>
      <c r="H25" s="461"/>
      <c r="I25" s="461"/>
      <c r="J25" s="461"/>
      <c r="K25" s="461"/>
      <c r="L25" s="461"/>
      <c r="M25" s="462"/>
    </row>
    <row r="26" spans="2:13" x14ac:dyDescent="0.2">
      <c r="B26" s="464" t="s">
        <v>589</v>
      </c>
      <c r="C26" s="461"/>
      <c r="D26" s="461"/>
      <c r="E26" s="461"/>
      <c r="F26" s="461"/>
      <c r="G26" s="461"/>
      <c r="H26" s="461"/>
      <c r="I26" s="461"/>
      <c r="J26" s="461"/>
      <c r="K26" s="461"/>
      <c r="L26" s="461"/>
      <c r="M26" s="462"/>
    </row>
    <row r="27" spans="2:13" x14ac:dyDescent="0.2">
      <c r="B27" s="464" t="s">
        <v>427</v>
      </c>
      <c r="C27" s="461"/>
      <c r="D27" s="461"/>
      <c r="E27" s="461"/>
      <c r="F27" s="461"/>
      <c r="G27" s="461"/>
      <c r="H27" s="461"/>
      <c r="I27" s="461"/>
      <c r="J27" s="461"/>
      <c r="K27" s="461"/>
      <c r="L27" s="461"/>
      <c r="M27" s="462"/>
    </row>
    <row r="28" spans="2:13" x14ac:dyDescent="0.2">
      <c r="B28" s="464" t="s">
        <v>590</v>
      </c>
      <c r="C28" s="461"/>
      <c r="D28" s="461"/>
      <c r="E28" s="461"/>
      <c r="F28" s="461"/>
      <c r="G28" s="461"/>
      <c r="H28" s="461"/>
      <c r="I28" s="461"/>
      <c r="J28" s="461"/>
      <c r="K28" s="461"/>
      <c r="L28" s="461"/>
      <c r="M28" s="462"/>
    </row>
    <row r="29" spans="2:13" x14ac:dyDescent="0.2">
      <c r="B29" s="464" t="s">
        <v>591</v>
      </c>
      <c r="C29" s="461"/>
      <c r="D29" s="461"/>
      <c r="E29" s="461"/>
      <c r="F29" s="461"/>
      <c r="G29" s="461"/>
      <c r="H29" s="461"/>
      <c r="I29" s="461"/>
      <c r="J29" s="461"/>
      <c r="K29" s="461"/>
      <c r="L29" s="461"/>
      <c r="M29" s="462"/>
    </row>
    <row r="30" spans="2:13" x14ac:dyDescent="0.2">
      <c r="B30" s="464" t="s">
        <v>441</v>
      </c>
      <c r="C30" s="461"/>
      <c r="D30" s="461"/>
      <c r="E30" s="461"/>
      <c r="F30" s="461"/>
      <c r="G30" s="461"/>
      <c r="H30" s="461"/>
      <c r="I30" s="461"/>
      <c r="J30" s="461"/>
      <c r="K30" s="461"/>
      <c r="L30" s="461"/>
      <c r="M30" s="462"/>
    </row>
    <row r="31" spans="2:13" x14ac:dyDescent="0.2">
      <c r="B31" s="464" t="s">
        <v>451</v>
      </c>
      <c r="C31" s="461"/>
      <c r="D31" s="461"/>
      <c r="E31" s="461"/>
      <c r="F31" s="461"/>
      <c r="G31" s="461"/>
      <c r="H31" s="461"/>
      <c r="I31" s="461"/>
      <c r="J31" s="461"/>
      <c r="K31" s="461"/>
      <c r="L31" s="461"/>
      <c r="M31" s="462"/>
    </row>
    <row r="32" spans="2:13" x14ac:dyDescent="0.2">
      <c r="B32" s="464" t="s">
        <v>593</v>
      </c>
      <c r="C32" s="461"/>
      <c r="D32" s="461"/>
      <c r="E32" s="461"/>
      <c r="F32" s="461"/>
      <c r="G32" s="461"/>
      <c r="H32" s="461"/>
      <c r="I32" s="461"/>
      <c r="J32" s="461"/>
      <c r="K32" s="461"/>
      <c r="L32" s="461"/>
      <c r="M32" s="462"/>
    </row>
    <row r="33" spans="2:13" x14ac:dyDescent="0.2">
      <c r="B33" s="460"/>
      <c r="C33" s="461"/>
      <c r="D33" s="461"/>
      <c r="E33" s="461"/>
      <c r="F33" s="461"/>
      <c r="G33" s="461"/>
      <c r="H33" s="461"/>
      <c r="I33" s="461"/>
      <c r="J33" s="461"/>
      <c r="K33" s="461"/>
      <c r="L33" s="461"/>
      <c r="M33" s="462"/>
    </row>
    <row r="34" spans="2:13" x14ac:dyDescent="0.2">
      <c r="B34" s="466" t="s">
        <v>594</v>
      </c>
      <c r="C34" s="461"/>
      <c r="D34" s="461"/>
      <c r="E34" s="461"/>
      <c r="F34" s="461"/>
      <c r="G34" s="461"/>
      <c r="H34" s="461"/>
      <c r="I34" s="461"/>
      <c r="J34" s="461"/>
      <c r="K34" s="461"/>
      <c r="L34" s="461"/>
      <c r="M34" s="462"/>
    </row>
    <row r="35" spans="2:13" x14ac:dyDescent="0.2">
      <c r="B35" s="464" t="s">
        <v>565</v>
      </c>
      <c r="C35" s="461"/>
      <c r="D35" s="461"/>
      <c r="E35" s="461"/>
      <c r="F35" s="461"/>
      <c r="G35" s="461"/>
      <c r="H35" s="461"/>
      <c r="I35" s="461"/>
      <c r="J35" s="461"/>
      <c r="K35" s="461"/>
      <c r="L35" s="461"/>
      <c r="M35" s="462"/>
    </row>
    <row r="36" spans="2:13" x14ac:dyDescent="0.2">
      <c r="B36" s="464" t="s">
        <v>563</v>
      </c>
      <c r="C36" s="461"/>
      <c r="D36" s="461"/>
      <c r="E36" s="461"/>
      <c r="F36" s="461"/>
      <c r="G36" s="461"/>
      <c r="H36" s="461"/>
      <c r="I36" s="461"/>
      <c r="J36" s="461"/>
      <c r="K36" s="461"/>
      <c r="L36" s="461"/>
      <c r="M36" s="462"/>
    </row>
    <row r="37" spans="2:13" x14ac:dyDescent="0.2">
      <c r="B37" s="464" t="s">
        <v>564</v>
      </c>
      <c r="C37" s="461"/>
      <c r="D37" s="461"/>
      <c r="E37" s="461"/>
      <c r="F37" s="461"/>
      <c r="G37" s="461"/>
      <c r="H37" s="461"/>
      <c r="I37" s="461"/>
      <c r="J37" s="461"/>
      <c r="K37" s="461"/>
      <c r="L37" s="461"/>
      <c r="M37" s="462"/>
    </row>
    <row r="38" spans="2:13" x14ac:dyDescent="0.2">
      <c r="B38" s="464" t="s">
        <v>566</v>
      </c>
      <c r="C38" s="461"/>
      <c r="D38" s="461"/>
      <c r="E38" s="461"/>
      <c r="F38" s="461"/>
      <c r="G38" s="461"/>
      <c r="H38" s="461"/>
      <c r="I38" s="461"/>
      <c r="J38" s="461"/>
      <c r="K38" s="461"/>
      <c r="L38" s="461"/>
      <c r="M38" s="462"/>
    </row>
    <row r="39" spans="2:13" x14ac:dyDescent="0.2">
      <c r="B39" s="464" t="s">
        <v>567</v>
      </c>
      <c r="C39" s="461"/>
      <c r="D39" s="461"/>
      <c r="E39" s="461"/>
      <c r="F39" s="461"/>
      <c r="G39" s="461"/>
      <c r="H39" s="461"/>
      <c r="I39" s="461"/>
      <c r="J39" s="461"/>
      <c r="K39" s="461"/>
      <c r="L39" s="461"/>
      <c r="M39" s="462"/>
    </row>
    <row r="40" spans="2:13" x14ac:dyDescent="0.2">
      <c r="B40" s="464" t="s">
        <v>568</v>
      </c>
      <c r="C40" s="461"/>
      <c r="D40" s="461"/>
      <c r="E40" s="461"/>
      <c r="F40" s="461"/>
      <c r="G40" s="461"/>
      <c r="H40" s="461"/>
      <c r="I40" s="461"/>
      <c r="J40" s="461"/>
      <c r="K40" s="461"/>
      <c r="L40" s="461"/>
      <c r="M40" s="462"/>
    </row>
    <row r="41" spans="2:13" x14ac:dyDescent="0.2">
      <c r="B41" s="464" t="s">
        <v>569</v>
      </c>
      <c r="C41" s="461"/>
      <c r="D41" s="461"/>
      <c r="E41" s="461"/>
      <c r="F41" s="461"/>
      <c r="G41" s="461"/>
      <c r="H41" s="461"/>
      <c r="I41" s="461"/>
      <c r="J41" s="461"/>
      <c r="K41" s="461"/>
      <c r="L41" s="461"/>
      <c r="M41" s="462"/>
    </row>
    <row r="42" spans="2:13" x14ac:dyDescent="0.2">
      <c r="B42" s="464" t="s">
        <v>530</v>
      </c>
      <c r="C42" s="461"/>
      <c r="D42" s="461"/>
      <c r="E42" s="461"/>
      <c r="F42" s="461"/>
      <c r="G42" s="461"/>
      <c r="H42" s="461"/>
      <c r="I42" s="461"/>
      <c r="J42" s="461"/>
      <c r="K42" s="461"/>
      <c r="L42" s="461"/>
      <c r="M42" s="462"/>
    </row>
    <row r="43" spans="2:13" x14ac:dyDescent="0.2">
      <c r="B43" s="464" t="s">
        <v>529</v>
      </c>
      <c r="C43" s="461"/>
      <c r="D43" s="461"/>
      <c r="E43" s="461"/>
      <c r="F43" s="461"/>
      <c r="G43" s="461"/>
      <c r="H43" s="461"/>
      <c r="I43" s="461"/>
      <c r="J43" s="461"/>
      <c r="K43" s="461"/>
      <c r="L43" s="461"/>
      <c r="M43" s="462"/>
    </row>
    <row r="44" spans="2:13" x14ac:dyDescent="0.2">
      <c r="B44" s="467"/>
      <c r="C44" s="468"/>
      <c r="D44" s="468"/>
      <c r="E44" s="468"/>
      <c r="F44" s="468"/>
      <c r="G44" s="468"/>
      <c r="H44" s="468"/>
      <c r="I44" s="468"/>
      <c r="J44" s="468"/>
      <c r="K44" s="468"/>
      <c r="L44" s="468"/>
      <c r="M44" s="469"/>
    </row>
  </sheetData>
  <mergeCells count="1">
    <mergeCell ref="B6:M6"/>
  </mergeCells>
  <hyperlinks>
    <hyperlink ref="B8" location="'Figure 4'!A1" display="Figure 4: Africa Poverty headcount rates " xr:uid="{1C922325-F2CB-DB47-9E00-69B9CEB02869}"/>
    <hyperlink ref="B9" location="'Figure 5'!A1" display="Figure 5 Growth incidence curves" xr:uid="{B90C0F16-25EA-A94A-8F06-0CB06B01FC67}"/>
    <hyperlink ref="B10" location="'Figure 6'!A1" display="Figure 6 Growth incidence curves" xr:uid="{5CDAFB39-F6D1-B94B-B373-5B5D19D09B0F}"/>
    <hyperlink ref="B11" location="'Figure 7'!A1" display="Figure 7 Sudan: Growth incidence curve , 2009-2014 " xr:uid="{AB1EBBEA-97B7-9F42-A807-CC92F7270DBA}"/>
    <hyperlink ref="B12" location="'Figure 8'!A1" display="Figure 8 Cameroon: Growth incidence curve, 2001-2014 " xr:uid="{2A1F7F9E-C88D-6640-8820-46F6E7AA5E07}"/>
    <hyperlink ref="B13" location="'Figure 9'!A1" display="Figure 9 Growth Incidence Curves" xr:uid="{66651C4B-F574-6549-891C-684B310607D9}"/>
    <hyperlink ref="B14" location="'Figure 10'!A1" display="Figure 10 Zambia: Consumption, poverty headcount, Gini index and gross domestic product per capita" xr:uid="{4736B7E7-0931-594D-B775-DA06D4EB8704}"/>
    <hyperlink ref="B15" location="'Figure 11'!A1" display="Figure 11 Extra-African exports" xr:uid="{B3DFA784-1D97-5448-BDFB-DB2CAEABCBDB}"/>
    <hyperlink ref="B16" location="'Figure 12'!A1" display="Figure 12 Intra-African exports " xr:uid="{EFF55D85-9DB0-EA4B-958D-C26622261582}"/>
    <hyperlink ref="B17" location="'Figure 13'!A1" display="Figure 13 Extra-African services exports " xr:uid="{F1E74983-09B5-D244-8C90-057504883867}"/>
    <hyperlink ref="B18" location="'Figure 14'!A1" display="Figure 14 Intra-African services exports " xr:uid="{8D20BD00-CF80-0346-A617-72B1C0B0532B}"/>
    <hyperlink ref="B19" location="'Figure 15'!A1" display="Figure 15 Africa: Size of informal economy " xr:uid="{D39ABAF9-CE86-ED4E-96BE-FEFC5D1E5016}"/>
    <hyperlink ref="B20" location="'Figure 16'!A1" display="Figure 16 Expected years of schooling, selected countries in Africa, 2019" xr:uid="{20D78DE8-4716-5642-97B4-2DB64324BAC7}"/>
    <hyperlink ref="B21" location="'Figure 17'!A1" display="Figure 17: Complementarity index of intraregional exports and imports, yearly average, 2015–2019" xr:uid="{FD5CF6BC-41D7-044F-9FF7-1559B699E6EF}"/>
    <hyperlink ref="B22" location="'Figure 18'!A1" display="Figure 18: Untapped static and dynamic export potential, by sector " xr:uid="{3DC4E9A0-3973-8646-8573-3778B45DD338}"/>
    <hyperlink ref="B23" location="'Figure 19'!A1" display="'Figure 19'!A1" xr:uid="{F63B3E2E-472A-C54B-AA62-5E17C67F7757}"/>
    <hyperlink ref="B24" location="'Figure 20'!A1" display="Figure 20: Untapped and additional export potential of manufactures of food products under the African  Continental Free Trade Area" xr:uid="{C88CBA64-E828-CA40-A7BD-5B11369E2E31}"/>
    <hyperlink ref="B25" location="'Figure 21'!A1" display="Figure 21: Average product coverage ratio of non-tariff measures in countries in Africa, by sector, 2015" xr:uid="{B9A4D8A5-FA25-D74D-972C-BB61A2B3AD17}"/>
    <hyperlink ref="B26" location="'Figure 22'!A1" display="Figure 22: Transport costs in Africa, by region and transport mode, 2016 " xr:uid="{BFB3B97D-87CC-394E-8A8A-B7A10F724DEB}"/>
    <hyperlink ref="B27" location="'Figure 23'!A1" display="Figure 23: Export entrants among intra-African exporters, 1998–2013" xr:uid="{C33B8ACC-ABC4-9347-88DC-80E5C4A0CF83}"/>
    <hyperlink ref="B28" location="'Figure 24'!A1" display="Figure 24: Obstacles faced by exporting African enterprises " xr:uid="{87E86D33-3532-2B49-9894-1A2C6865DC19}"/>
    <hyperlink ref="B29" location="'Figure 25'!A1" display="Figure 25: Average implementation rates of trade facilitation measures, 2019 " xr:uid="{50305A30-AFBB-A448-B0F8-B0147662F07E}"/>
    <hyperlink ref="B30" location="'Figure 26'!A1" display="Figure 26: Tripartite free trade area online platform on non-tariff barriers, January 2009–January 2021" xr:uid="{CAB07C33-ED94-BD4C-B116-CF45CA1E99A4}"/>
    <hyperlink ref="B31" location="'Figure 27'!A1" display="Figure 27: Tripartite free trade area: Most-reported non-tariff barriers and resolution times, January 2009–January 2021" xr:uid="{415B31B3-AFCC-414C-92D1-3658F49F2EEA}"/>
    <hyperlink ref="B32" location="'Figure 29'!A1" display="Figure 29: Africa: Aid for Trade initiative disbursements by sector " xr:uid="{72D87DAE-45FF-6342-A861-51EDE84855DA}"/>
    <hyperlink ref="B35" location="'Table 1'!A1" display="Table 1 Africa: inclusive growth patterns" xr:uid="{4B395F38-3A8D-474A-A2F6-EE15D09CF848}"/>
    <hyperlink ref="B36" location="'Table 2'!A1" display="Table 2 Africa: non-inclusive growth patterns " xr:uid="{95457A80-581F-564B-9F7B-EF617C7922FE}"/>
    <hyperlink ref="B37" location="'Table 3'!A1" display="Table 3 Gambia: Growth, poverty and inequality" xr:uid="{80A3E623-6E25-0247-9D03-36DC9BC26AF9}"/>
    <hyperlink ref="B38" location="'Table 4'!A1" display="Table 4 Gambia: Human Development Index, Index of Economic Freedom and Corruption Perceptions Index" xr:uid="{F1B0242A-73F8-6C4F-B241-106C15954CF4}"/>
    <hyperlink ref="B39" location="'Table 5'!A1" display="Table 5 South Africa: Growth, poverty and inequality" xr:uid="{9C7EEF87-4BAC-124A-816C-3E9B23067862}"/>
    <hyperlink ref="B40" location="'Table 6'!A1" display="Table 6 South Africa: Human Development Index, Index of Economic Freedom and Corruption Perceptions Index" xr:uid="{3B74A2CE-22F6-4F45-BFD2-18982654E3CC}"/>
    <hyperlink ref="B41" location="'Table 7'!A1" display="Table 7 Zambia: Growth, poverty and inequality" xr:uid="{5D0644F0-DB3A-4E48-A5A4-491A56371542}"/>
    <hyperlink ref="B42" location="'Table 8'!A1" display="Table 8 Selected informal cross-border trade initiatives, by country" xr:uid="{83578FDD-4999-A04F-B38F-625CD57DCFB6}"/>
    <hyperlink ref="B43" location="'Table 9'!A1" display="Table 9 Announced greenfield foreign direct investment projects by sector and industry, 2016–2020 " xr:uid="{E15568B1-929E-3741-BF13-FC83B8D73337}"/>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BE9FF-14E2-4612-972A-303014A7068F}">
  <dimension ref="A1:AF67"/>
  <sheetViews>
    <sheetView zoomScale="85" zoomScaleNormal="85" workbookViewId="0">
      <selection activeCell="I11" sqref="I11"/>
    </sheetView>
  </sheetViews>
  <sheetFormatPr baseColWidth="10" defaultColWidth="11.5" defaultRowHeight="15" x14ac:dyDescent="0.2"/>
  <cols>
    <col min="1" max="4" width="11.5" style="160"/>
    <col min="5" max="5" width="12.5" style="160" customWidth="1"/>
    <col min="6" max="6" width="13.1640625" style="160" customWidth="1"/>
    <col min="7" max="7" width="11.5" style="160"/>
    <col min="8" max="8" width="14.6640625" style="160" customWidth="1"/>
    <col min="9" max="9" width="12.5" style="160" customWidth="1"/>
    <col min="10" max="10" width="10.5" style="160" customWidth="1"/>
    <col min="11" max="12" width="15.5" style="160" customWidth="1"/>
    <col min="13" max="13" width="13.1640625" style="160" customWidth="1"/>
    <col min="14" max="15" width="12.1640625" style="166" customWidth="1"/>
    <col min="16" max="16" width="17.5" style="167" customWidth="1"/>
    <col min="17" max="17" width="14.1640625" style="167" customWidth="1"/>
    <col min="18" max="21" width="12.83203125" style="168" customWidth="1"/>
    <col min="22" max="22" width="14.5" style="166" customWidth="1"/>
    <col min="23" max="23" width="14.83203125" style="166" customWidth="1"/>
    <col min="24" max="25" width="14.1640625" style="160" customWidth="1"/>
    <col min="26" max="27" width="15.1640625" style="160" customWidth="1"/>
    <col min="28" max="28" width="14.5" style="160" customWidth="1"/>
    <col min="29" max="29" width="13.5" style="160" customWidth="1"/>
    <col min="30" max="30" width="11.5" style="160"/>
    <col min="31" max="31" width="11.5" style="169"/>
    <col min="32" max="16384" width="11.5" style="160"/>
  </cols>
  <sheetData>
    <row r="1" spans="1:32" s="26" customFormat="1" ht="19" x14ac:dyDescent="0.25">
      <c r="D1" s="41"/>
    </row>
    <row r="2" spans="1:32" s="26" customFormat="1" x14ac:dyDescent="0.2"/>
    <row r="3" spans="1:32" s="122" customFormat="1" x14ac:dyDescent="0.2">
      <c r="A3" s="26"/>
      <c r="B3" s="26"/>
      <c r="C3" s="26"/>
      <c r="D3" s="178" t="s">
        <v>540</v>
      </c>
    </row>
    <row r="4" spans="1:32" s="122" customFormat="1" x14ac:dyDescent="0.2">
      <c r="A4" s="26"/>
      <c r="B4" s="26"/>
      <c r="C4" s="26"/>
      <c r="D4" s="109" t="s">
        <v>29</v>
      </c>
      <c r="E4" s="110"/>
      <c r="F4" s="110"/>
      <c r="G4" s="113" t="s">
        <v>30</v>
      </c>
      <c r="H4" s="113"/>
      <c r="I4" s="113"/>
      <c r="J4" s="113"/>
      <c r="K4" s="113"/>
      <c r="L4" s="112"/>
      <c r="M4" s="113"/>
      <c r="N4" s="114"/>
      <c r="O4" s="114"/>
      <c r="P4" s="115"/>
      <c r="Q4" s="115"/>
      <c r="R4" s="116"/>
      <c r="S4" s="116"/>
      <c r="T4" s="117"/>
      <c r="U4" s="117"/>
      <c r="V4" s="118"/>
      <c r="W4" s="118"/>
      <c r="X4" s="119"/>
      <c r="Y4" s="119"/>
      <c r="Z4" s="120"/>
      <c r="AA4" s="120"/>
      <c r="AB4" s="120"/>
      <c r="AC4" s="120"/>
      <c r="AD4" s="152"/>
      <c r="AE4" s="152"/>
    </row>
    <row r="5" spans="1:32" s="122" customFormat="1" x14ac:dyDescent="0.2">
      <c r="A5" s="26"/>
      <c r="B5" s="26"/>
      <c r="C5" s="26"/>
      <c r="D5" s="110"/>
      <c r="E5" s="110"/>
      <c r="F5" s="110"/>
      <c r="G5" s="113"/>
      <c r="H5" s="113"/>
      <c r="I5" s="113"/>
      <c r="J5" s="113"/>
      <c r="K5" s="113"/>
      <c r="L5" s="112"/>
      <c r="M5" s="113"/>
      <c r="N5" s="114"/>
      <c r="O5" s="114"/>
      <c r="P5" s="115"/>
      <c r="Q5" s="115"/>
      <c r="R5" s="116"/>
      <c r="S5" s="116"/>
      <c r="T5" s="117"/>
      <c r="U5" s="117"/>
      <c r="V5" s="118"/>
      <c r="W5" s="118"/>
      <c r="X5" s="119"/>
      <c r="Y5" s="119"/>
      <c r="Z5" s="120"/>
      <c r="AA5" s="120"/>
      <c r="AB5" s="120"/>
      <c r="AC5" s="120"/>
      <c r="AD5" s="152"/>
      <c r="AE5" s="152"/>
    </row>
    <row r="6" spans="1:32" s="131" customFormat="1" ht="87" customHeight="1" x14ac:dyDescent="0.15">
      <c r="A6" s="27"/>
      <c r="B6" s="27"/>
      <c r="C6" s="27"/>
      <c r="D6" s="110"/>
      <c r="E6" s="174" t="s">
        <v>32</v>
      </c>
      <c r="F6" s="174"/>
      <c r="G6" s="133"/>
      <c r="H6" s="124" t="s">
        <v>537</v>
      </c>
      <c r="I6" s="124" t="s">
        <v>538</v>
      </c>
      <c r="J6" s="124" t="s">
        <v>32</v>
      </c>
      <c r="K6" s="124" t="s">
        <v>32</v>
      </c>
      <c r="L6" s="125" t="s">
        <v>33</v>
      </c>
      <c r="M6" s="124" t="s">
        <v>34</v>
      </c>
      <c r="N6" s="123" t="s">
        <v>35</v>
      </c>
      <c r="O6" s="123" t="s">
        <v>36</v>
      </c>
      <c r="P6" s="126" t="s">
        <v>37</v>
      </c>
      <c r="Q6" s="126" t="s">
        <v>360</v>
      </c>
      <c r="R6" s="126" t="s">
        <v>38</v>
      </c>
      <c r="S6" s="126" t="s">
        <v>39</v>
      </c>
      <c r="T6" s="127" t="s">
        <v>40</v>
      </c>
      <c r="U6" s="127" t="s">
        <v>40</v>
      </c>
      <c r="V6" s="128" t="s">
        <v>41</v>
      </c>
      <c r="W6" s="128" t="s">
        <v>41</v>
      </c>
      <c r="X6" s="128" t="s">
        <v>42</v>
      </c>
      <c r="Y6" s="128" t="s">
        <v>43</v>
      </c>
      <c r="Z6" s="129" t="s">
        <v>44</v>
      </c>
      <c r="AA6" s="129" t="s">
        <v>359</v>
      </c>
      <c r="AB6" s="129" t="s">
        <v>45</v>
      </c>
      <c r="AC6" s="129" t="s">
        <v>46</v>
      </c>
      <c r="AD6" s="130"/>
      <c r="AE6" s="130" t="s">
        <v>31</v>
      </c>
    </row>
    <row r="7" spans="1:32" s="143" customFormat="1" ht="31.5" customHeight="1" x14ac:dyDescent="0.15">
      <c r="A7" s="28"/>
      <c r="B7" s="28"/>
      <c r="C7" s="28"/>
      <c r="D7" s="114" t="s">
        <v>47</v>
      </c>
      <c r="E7" s="132" t="s">
        <v>48</v>
      </c>
      <c r="F7" s="132" t="s">
        <v>357</v>
      </c>
      <c r="G7" s="133" t="s">
        <v>47</v>
      </c>
      <c r="H7" s="134" t="s">
        <v>49</v>
      </c>
      <c r="I7" s="134" t="s">
        <v>50</v>
      </c>
      <c r="J7" s="134" t="s">
        <v>49</v>
      </c>
      <c r="K7" s="134" t="s">
        <v>50</v>
      </c>
      <c r="L7" s="135" t="s">
        <v>50</v>
      </c>
      <c r="M7" s="134" t="s">
        <v>50</v>
      </c>
      <c r="N7" s="136" t="s">
        <v>50</v>
      </c>
      <c r="O7" s="136" t="s">
        <v>49</v>
      </c>
      <c r="P7" s="137" t="s">
        <v>50</v>
      </c>
      <c r="Q7" s="137" t="s">
        <v>49</v>
      </c>
      <c r="R7" s="137" t="s">
        <v>50</v>
      </c>
      <c r="S7" s="137" t="s">
        <v>49</v>
      </c>
      <c r="T7" s="138" t="s">
        <v>50</v>
      </c>
      <c r="U7" s="138" t="s">
        <v>49</v>
      </c>
      <c r="V7" s="139" t="s">
        <v>50</v>
      </c>
      <c r="W7" s="139" t="s">
        <v>49</v>
      </c>
      <c r="X7" s="139" t="s">
        <v>50</v>
      </c>
      <c r="Y7" s="139" t="s">
        <v>49</v>
      </c>
      <c r="Z7" s="140" t="s">
        <v>49</v>
      </c>
      <c r="AA7" s="140" t="s">
        <v>50</v>
      </c>
      <c r="AB7" s="140" t="s">
        <v>50</v>
      </c>
      <c r="AC7" s="140" t="s">
        <v>49</v>
      </c>
      <c r="AD7" s="141" t="s">
        <v>47</v>
      </c>
      <c r="AE7" s="142" t="s">
        <v>51</v>
      </c>
      <c r="AF7" s="131"/>
    </row>
    <row r="8" spans="1:32" s="122" customFormat="1" x14ac:dyDescent="0.2">
      <c r="A8" s="26"/>
      <c r="B8" s="26"/>
      <c r="C8" s="26"/>
      <c r="D8" s="144">
        <v>2000</v>
      </c>
      <c r="E8" s="145">
        <v>120.90811463019099</v>
      </c>
      <c r="F8" s="145">
        <v>18.252389905999998</v>
      </c>
      <c r="G8" s="133" t="s">
        <v>52</v>
      </c>
      <c r="H8" s="133">
        <v>13696.571504</v>
      </c>
      <c r="I8" s="133">
        <v>129529.670996</v>
      </c>
      <c r="J8" s="133">
        <f t="shared" ref="J8:J27" si="0">H8/1000</f>
        <v>13.696571504</v>
      </c>
      <c r="K8" s="133">
        <f t="shared" ref="K8:K27" si="1">I8/1000</f>
        <v>129.52967099599999</v>
      </c>
      <c r="L8" s="146">
        <f>K8-N8-P8-T8-AA8</f>
        <v>4.5533693569999762</v>
      </c>
      <c r="M8" s="133">
        <f>K8-N8</f>
        <v>57.750740641999997</v>
      </c>
      <c r="N8" s="147">
        <v>71.778930353999996</v>
      </c>
      <c r="O8" s="147">
        <v>3.7956627940000001</v>
      </c>
      <c r="P8" s="148">
        <v>16.448580336000003</v>
      </c>
      <c r="Q8" s="148">
        <v>3.3515656530000006</v>
      </c>
      <c r="R8" s="148">
        <v>12.698696915942872</v>
      </c>
      <c r="S8" s="148">
        <v>24.470106639615587</v>
      </c>
      <c r="T8" s="149">
        <f t="shared" ref="T8:U27" si="2">V8-N8</f>
        <v>12.120945354000014</v>
      </c>
      <c r="U8" s="149">
        <f t="shared" si="2"/>
        <v>0.74318541899999957</v>
      </c>
      <c r="V8" s="150">
        <v>83.89987570800001</v>
      </c>
      <c r="W8" s="150">
        <v>4.5388482129999996</v>
      </c>
      <c r="X8" s="150">
        <v>64.772708108392322</v>
      </c>
      <c r="Y8" s="150">
        <v>33.138572026396943</v>
      </c>
      <c r="Z8" s="151">
        <v>5.7368694949999997</v>
      </c>
      <c r="AA8" s="151">
        <v>24.627845595</v>
      </c>
      <c r="AB8" s="151">
        <v>19.013285068685558</v>
      </c>
      <c r="AC8" s="151">
        <v>41.88544186641586</v>
      </c>
      <c r="AD8" s="152">
        <v>2000</v>
      </c>
      <c r="AE8" s="152">
        <v>28.27</v>
      </c>
      <c r="AF8" s="131"/>
    </row>
    <row r="9" spans="1:32" s="122" customFormat="1" x14ac:dyDescent="0.2">
      <c r="A9" s="26"/>
      <c r="B9" s="26"/>
      <c r="C9" s="26"/>
      <c r="D9" s="144">
        <v>2001</v>
      </c>
      <c r="E9" s="145">
        <v>125.42072737853303</v>
      </c>
      <c r="F9" s="145">
        <v>16.892588331999995</v>
      </c>
      <c r="G9" s="133" t="s">
        <v>53</v>
      </c>
      <c r="H9" s="133">
        <v>13732.285467</v>
      </c>
      <c r="I9" s="133">
        <v>121340.47162500001</v>
      </c>
      <c r="J9" s="133">
        <f t="shared" si="0"/>
        <v>13.732285467000001</v>
      </c>
      <c r="K9" s="133">
        <f t="shared" si="1"/>
        <v>121.34047162500001</v>
      </c>
      <c r="L9" s="146">
        <f t="shared" ref="L9:L27" si="3">K9-N9-P9-T9-AA9</f>
        <v>1.8530443160000054</v>
      </c>
      <c r="M9" s="133">
        <f t="shared" ref="M9:M27" si="4">K9-N9</f>
        <v>58.685265102000002</v>
      </c>
      <c r="N9" s="147">
        <v>62.655206523000004</v>
      </c>
      <c r="O9" s="147">
        <v>3.6018899259999997</v>
      </c>
      <c r="P9" s="148">
        <v>16.623343545999997</v>
      </c>
      <c r="Q9" s="148">
        <v>3.5549779140000002</v>
      </c>
      <c r="R9" s="148">
        <v>13.699751882763456</v>
      </c>
      <c r="S9" s="148">
        <v>25.887736768529564</v>
      </c>
      <c r="T9" s="149">
        <f t="shared" si="2"/>
        <v>14.972955287999994</v>
      </c>
      <c r="U9" s="149">
        <f t="shared" si="2"/>
        <v>0.72254894499999933</v>
      </c>
      <c r="V9" s="150">
        <v>77.628161810999998</v>
      </c>
      <c r="W9" s="150">
        <v>4.324438870999999</v>
      </c>
      <c r="X9" s="150">
        <v>63.97549042903681</v>
      </c>
      <c r="Y9" s="150">
        <v>31.491035351632046</v>
      </c>
      <c r="Z9" s="151">
        <v>5.7812875119999996</v>
      </c>
      <c r="AA9" s="151">
        <v>25.235921952000002</v>
      </c>
      <c r="AB9" s="151">
        <v>20.797613206903502</v>
      </c>
      <c r="AC9" s="151">
        <v>42.099965995412695</v>
      </c>
      <c r="AD9" s="152">
        <v>2001</v>
      </c>
      <c r="AE9" s="152">
        <v>24.42</v>
      </c>
      <c r="AF9" s="131"/>
    </row>
    <row r="10" spans="1:32" s="122" customFormat="1" x14ac:dyDescent="0.2">
      <c r="A10" s="26"/>
      <c r="B10" s="26"/>
      <c r="C10" s="26"/>
      <c r="D10" s="144">
        <v>2002</v>
      </c>
      <c r="E10" s="145">
        <v>130.02468065616802</v>
      </c>
      <c r="F10" s="145">
        <v>20.060883848</v>
      </c>
      <c r="G10" s="133" t="s">
        <v>54</v>
      </c>
      <c r="H10" s="133">
        <v>15592.710313</v>
      </c>
      <c r="I10" s="133">
        <v>122273.884378</v>
      </c>
      <c r="J10" s="133">
        <f t="shared" si="0"/>
        <v>15.592710313</v>
      </c>
      <c r="K10" s="133">
        <f t="shared" si="1"/>
        <v>122.27388437800001</v>
      </c>
      <c r="L10" s="146">
        <f t="shared" si="3"/>
        <v>1.634836209000003</v>
      </c>
      <c r="M10" s="133">
        <f t="shared" si="4"/>
        <v>59.652061266000004</v>
      </c>
      <c r="N10" s="147">
        <v>62.621823112000001</v>
      </c>
      <c r="O10" s="147">
        <v>3.6953780169999999</v>
      </c>
      <c r="P10" s="148">
        <v>18.558468011000006</v>
      </c>
      <c r="Q10" s="148">
        <v>3.6621236220000002</v>
      </c>
      <c r="R10" s="148">
        <v>15.177785596168658</v>
      </c>
      <c r="S10" s="148">
        <v>23.486126199284314</v>
      </c>
      <c r="T10" s="149">
        <f t="shared" si="2"/>
        <v>12.693138200999996</v>
      </c>
      <c r="U10" s="149">
        <f t="shared" si="2"/>
        <v>0.89158262800000054</v>
      </c>
      <c r="V10" s="150">
        <v>75.314961312999998</v>
      </c>
      <c r="W10" s="150">
        <v>4.5869606450000004</v>
      </c>
      <c r="X10" s="150">
        <v>61.59529624508351</v>
      </c>
      <c r="Y10" s="150">
        <v>29.417340237352747</v>
      </c>
      <c r="Z10" s="151">
        <v>7.1240617359999998</v>
      </c>
      <c r="AA10" s="151">
        <v>26.765618845000002</v>
      </c>
      <c r="AB10" s="151">
        <v>21.889890045740444</v>
      </c>
      <c r="AC10" s="151">
        <v>45.688412039955018</v>
      </c>
      <c r="AD10" s="152">
        <v>2002</v>
      </c>
      <c r="AE10" s="152">
        <v>24.96</v>
      </c>
      <c r="AF10" s="131"/>
    </row>
    <row r="11" spans="1:32" s="122" customFormat="1" x14ac:dyDescent="0.2">
      <c r="A11" s="26"/>
      <c r="B11" s="26"/>
      <c r="C11" s="26"/>
      <c r="D11" s="144">
        <v>2003</v>
      </c>
      <c r="E11" s="145">
        <v>153.66106164100003</v>
      </c>
      <c r="F11" s="145">
        <v>22.02296935299999</v>
      </c>
      <c r="G11" s="133" t="s">
        <v>55</v>
      </c>
      <c r="H11" s="133">
        <v>18099.952504000001</v>
      </c>
      <c r="I11" s="133">
        <v>156743.878769</v>
      </c>
      <c r="J11" s="133">
        <f t="shared" si="0"/>
        <v>18.099952504000001</v>
      </c>
      <c r="K11" s="133">
        <f t="shared" si="1"/>
        <v>156.74387876899999</v>
      </c>
      <c r="L11" s="146">
        <f t="shared" si="3"/>
        <v>1.6743709229999695</v>
      </c>
      <c r="M11" s="133">
        <f t="shared" si="4"/>
        <v>73.597974473999997</v>
      </c>
      <c r="N11" s="147">
        <v>83.145904294999994</v>
      </c>
      <c r="O11" s="147">
        <v>4.6411975750000005</v>
      </c>
      <c r="P11" s="148">
        <v>22.137419637000008</v>
      </c>
      <c r="Q11" s="148">
        <v>4.3570171169999998</v>
      </c>
      <c r="R11" s="148">
        <v>14.123307277360952</v>
      </c>
      <c r="S11" s="148">
        <v>24.071980940486558</v>
      </c>
      <c r="T11" s="149">
        <f t="shared" si="2"/>
        <v>16.783701586000021</v>
      </c>
      <c r="U11" s="149">
        <f t="shared" si="2"/>
        <v>0.88138141299999972</v>
      </c>
      <c r="V11" s="150">
        <v>99.929605881000015</v>
      </c>
      <c r="W11" s="150">
        <v>5.5225789880000002</v>
      </c>
      <c r="X11" s="150">
        <v>63.753434370646424</v>
      </c>
      <c r="Y11" s="150">
        <v>30.511566186593793</v>
      </c>
      <c r="Z11" s="151">
        <v>7.9428240820000005</v>
      </c>
      <c r="AA11" s="151">
        <v>33.002482327999999</v>
      </c>
      <c r="AB11" s="151">
        <v>21.055037419762424</v>
      </c>
      <c r="AC11" s="151">
        <v>43.883121131089567</v>
      </c>
      <c r="AD11" s="152">
        <v>2003</v>
      </c>
      <c r="AE11" s="152">
        <v>28.85</v>
      </c>
      <c r="AF11" s="131"/>
    </row>
    <row r="12" spans="1:32" s="122" customFormat="1" x14ac:dyDescent="0.2">
      <c r="A12" s="26"/>
      <c r="B12" s="26"/>
      <c r="C12" s="26"/>
      <c r="D12" s="144">
        <v>2004</v>
      </c>
      <c r="E12" s="145">
        <v>195.22993533699997</v>
      </c>
      <c r="F12" s="145">
        <v>26.994658935999997</v>
      </c>
      <c r="G12" s="133" t="s">
        <v>56</v>
      </c>
      <c r="H12" s="133">
        <v>23417.135026</v>
      </c>
      <c r="I12" s="133">
        <v>210187.73641899999</v>
      </c>
      <c r="J12" s="133">
        <f t="shared" si="0"/>
        <v>23.417135026</v>
      </c>
      <c r="K12" s="133">
        <f t="shared" si="1"/>
        <v>210.187736419</v>
      </c>
      <c r="L12" s="146">
        <f t="shared" si="3"/>
        <v>1.5974364749999808</v>
      </c>
      <c r="M12" s="133">
        <f t="shared" si="4"/>
        <v>90.211437887000002</v>
      </c>
      <c r="N12" s="147">
        <v>119.976298532</v>
      </c>
      <c r="O12" s="147">
        <v>7.1312945570000004</v>
      </c>
      <c r="P12" s="148">
        <v>25.116808284000005</v>
      </c>
      <c r="Q12" s="148">
        <v>4.8129688960000001</v>
      </c>
      <c r="R12" s="148">
        <v>11.949702067265596</v>
      </c>
      <c r="S12" s="148">
        <v>20.553192739659103</v>
      </c>
      <c r="T12" s="149">
        <f t="shared" si="2"/>
        <v>22.874622165000019</v>
      </c>
      <c r="U12" s="149">
        <f t="shared" si="2"/>
        <v>1.5107257940000007</v>
      </c>
      <c r="V12" s="150">
        <v>142.85092069700002</v>
      </c>
      <c r="W12" s="150">
        <v>8.6420203510000011</v>
      </c>
      <c r="X12" s="150">
        <v>67.96348975005516</v>
      </c>
      <c r="Y12" s="150">
        <v>36.904686851763813</v>
      </c>
      <c r="Z12" s="151">
        <v>9.8716759950000004</v>
      </c>
      <c r="AA12" s="151">
        <v>40.622570963000001</v>
      </c>
      <c r="AB12" s="151">
        <v>19.326803578121556</v>
      </c>
      <c r="AC12" s="151">
        <v>42.155780303779679</v>
      </c>
      <c r="AD12" s="152">
        <v>2004</v>
      </c>
      <c r="AE12" s="152">
        <v>38.299999999999997</v>
      </c>
      <c r="AF12" s="131"/>
    </row>
    <row r="13" spans="1:32" s="122" customFormat="1" x14ac:dyDescent="0.2">
      <c r="A13" s="26"/>
      <c r="B13" s="26"/>
      <c r="C13" s="26"/>
      <c r="D13" s="144">
        <v>2005</v>
      </c>
      <c r="E13" s="145">
        <v>230.27942811700007</v>
      </c>
      <c r="F13" s="145">
        <v>32.086934865000003</v>
      </c>
      <c r="G13" s="133" t="s">
        <v>57</v>
      </c>
      <c r="H13" s="133">
        <v>28617.3894</v>
      </c>
      <c r="I13" s="133">
        <v>272290.97922600002</v>
      </c>
      <c r="J13" s="133">
        <f t="shared" si="0"/>
        <v>28.6173894</v>
      </c>
      <c r="K13" s="133">
        <f t="shared" si="1"/>
        <v>272.29097922600005</v>
      </c>
      <c r="L13" s="146">
        <f t="shared" si="3"/>
        <v>2.4168482060000258</v>
      </c>
      <c r="M13" s="133">
        <f t="shared" si="4"/>
        <v>100.71611580300004</v>
      </c>
      <c r="N13" s="147">
        <v>171.57486342300001</v>
      </c>
      <c r="O13" s="147">
        <v>9.4467196839999996</v>
      </c>
      <c r="P13" s="148">
        <v>26.518207360000005</v>
      </c>
      <c r="Q13" s="148">
        <v>5.1613944410000006</v>
      </c>
      <c r="R13" s="148">
        <v>9.7389224701381067</v>
      </c>
      <c r="S13" s="148">
        <v>18.0358675239608</v>
      </c>
      <c r="T13" s="149">
        <f t="shared" si="2"/>
        <v>27.267850761000005</v>
      </c>
      <c r="U13" s="149">
        <f t="shared" si="2"/>
        <v>2.4651050599999991</v>
      </c>
      <c r="V13" s="150">
        <v>198.84271418400002</v>
      </c>
      <c r="W13" s="150">
        <v>11.911824743999999</v>
      </c>
      <c r="X13" s="150">
        <v>73.025817729702183</v>
      </c>
      <c r="Y13" s="150">
        <v>41.624428341461503</v>
      </c>
      <c r="Z13" s="151">
        <v>11.201613534</v>
      </c>
      <c r="AA13" s="151">
        <v>44.513209476</v>
      </c>
      <c r="AB13" s="151">
        <v>16.347662196717241</v>
      </c>
      <c r="AC13" s="151">
        <v>39.142681316696205</v>
      </c>
      <c r="AD13" s="152">
        <v>2005</v>
      </c>
      <c r="AE13" s="152">
        <v>54.43</v>
      </c>
      <c r="AF13" s="131"/>
    </row>
    <row r="14" spans="1:32" s="122" customFormat="1" x14ac:dyDescent="0.2">
      <c r="A14" s="26"/>
      <c r="B14" s="26"/>
      <c r="C14" s="26"/>
      <c r="D14" s="144">
        <v>2006</v>
      </c>
      <c r="E14" s="145">
        <v>276.55922140999996</v>
      </c>
      <c r="F14" s="145">
        <v>35.38002625299999</v>
      </c>
      <c r="G14" s="133" t="s">
        <v>58</v>
      </c>
      <c r="H14" s="133">
        <v>33443.827541999999</v>
      </c>
      <c r="I14" s="133">
        <v>328197.93689499999</v>
      </c>
      <c r="J14" s="133">
        <f t="shared" si="0"/>
        <v>33.443827542000001</v>
      </c>
      <c r="K14" s="133">
        <f t="shared" si="1"/>
        <v>328.197936895</v>
      </c>
      <c r="L14" s="146">
        <f t="shared" si="3"/>
        <v>2.9584060850000213</v>
      </c>
      <c r="M14" s="133">
        <f t="shared" si="4"/>
        <v>114.05476184999998</v>
      </c>
      <c r="N14" s="147">
        <v>214.14317504500002</v>
      </c>
      <c r="O14" s="147">
        <v>11.293119591</v>
      </c>
      <c r="P14" s="148">
        <v>28.142462659999961</v>
      </c>
      <c r="Q14" s="148">
        <v>5.980954077999999</v>
      </c>
      <c r="R14" s="148">
        <v>8.574844475333661</v>
      </c>
      <c r="S14" s="148">
        <v>17.88358126918606</v>
      </c>
      <c r="T14" s="149">
        <f t="shared" si="2"/>
        <v>35.480724947999988</v>
      </c>
      <c r="U14" s="149">
        <f t="shared" si="2"/>
        <v>3.1178941210000009</v>
      </c>
      <c r="V14" s="150">
        <v>249.62389999300001</v>
      </c>
      <c r="W14" s="150">
        <v>14.411013712000001</v>
      </c>
      <c r="X14" s="150">
        <v>76.058948558491977</v>
      </c>
      <c r="Y14" s="150">
        <v>43.090204594262168</v>
      </c>
      <c r="Z14" s="151">
        <v>12.980354139999999</v>
      </c>
      <c r="AA14" s="151">
        <v>47.473168157000003</v>
      </c>
      <c r="AB14" s="151">
        <v>14.464797861355247</v>
      </c>
      <c r="AC14" s="151">
        <v>38.812406037253929</v>
      </c>
      <c r="AD14" s="152">
        <v>2006</v>
      </c>
      <c r="AE14" s="152">
        <v>65.39</v>
      </c>
      <c r="AF14" s="131"/>
    </row>
    <row r="15" spans="1:32" s="122" customFormat="1" x14ac:dyDescent="0.2">
      <c r="A15" s="26"/>
      <c r="B15" s="26"/>
      <c r="C15" s="26"/>
      <c r="D15" s="144">
        <v>2007</v>
      </c>
      <c r="E15" s="145">
        <v>338.83400666700004</v>
      </c>
      <c r="F15" s="145">
        <v>42.36037067800001</v>
      </c>
      <c r="G15" s="133" t="s">
        <v>59</v>
      </c>
      <c r="H15" s="133">
        <v>42456.124134999998</v>
      </c>
      <c r="I15" s="133">
        <v>386423.45564399997</v>
      </c>
      <c r="J15" s="133">
        <f t="shared" si="0"/>
        <v>42.456124134999996</v>
      </c>
      <c r="K15" s="133">
        <f t="shared" si="1"/>
        <v>386.423455644</v>
      </c>
      <c r="L15" s="146">
        <f t="shared" si="3"/>
        <v>4.5068157110000371</v>
      </c>
      <c r="M15" s="133">
        <f t="shared" si="4"/>
        <v>141.230304203</v>
      </c>
      <c r="N15" s="147">
        <v>245.193151441</v>
      </c>
      <c r="O15" s="147">
        <v>13.765615379000002</v>
      </c>
      <c r="P15" s="148">
        <v>34.887491842000031</v>
      </c>
      <c r="Q15" s="148">
        <v>6.8069398940000001</v>
      </c>
      <c r="R15" s="148">
        <v>9.0283059510085231</v>
      </c>
      <c r="S15" s="148">
        <v>16.032881080608327</v>
      </c>
      <c r="T15" s="149">
        <f t="shared" si="2"/>
        <v>42.740684015999932</v>
      </c>
      <c r="U15" s="149">
        <f t="shared" si="2"/>
        <v>4.5861769219999982</v>
      </c>
      <c r="V15" s="150">
        <v>287.93383545699993</v>
      </c>
      <c r="W15" s="150">
        <v>18.351792301</v>
      </c>
      <c r="X15" s="150">
        <v>74.512515027624133</v>
      </c>
      <c r="Y15" s="150">
        <v>43.225312425236531</v>
      </c>
      <c r="Z15" s="151">
        <v>17.166452874999997</v>
      </c>
      <c r="AA15" s="151">
        <v>59.095312634000003</v>
      </c>
      <c r="AB15" s="151">
        <v>15.292889644991606</v>
      </c>
      <c r="AC15" s="151">
        <v>40.433396181938122</v>
      </c>
      <c r="AD15" s="152">
        <v>2007</v>
      </c>
      <c r="AE15" s="152">
        <v>72.69</v>
      </c>
      <c r="AF15" s="131"/>
    </row>
    <row r="16" spans="1:32" s="122" customFormat="1" x14ac:dyDescent="0.2">
      <c r="A16" s="26"/>
      <c r="B16" s="26"/>
      <c r="C16" s="26"/>
      <c r="D16" s="144">
        <v>2008</v>
      </c>
      <c r="E16" s="145">
        <v>433.81341224900001</v>
      </c>
      <c r="F16" s="145">
        <v>52.874258947999976</v>
      </c>
      <c r="G16" s="133" t="s">
        <v>60</v>
      </c>
      <c r="H16" s="133">
        <v>54927.284978000003</v>
      </c>
      <c r="I16" s="133">
        <v>495328.216686</v>
      </c>
      <c r="J16" s="133">
        <f t="shared" si="0"/>
        <v>54.927284978000003</v>
      </c>
      <c r="K16" s="133">
        <f t="shared" si="1"/>
        <v>495.32821668600002</v>
      </c>
      <c r="L16" s="146">
        <f t="shared" si="3"/>
        <v>1.4887509100001211</v>
      </c>
      <c r="M16" s="133">
        <f t="shared" si="4"/>
        <v>158.12886880799999</v>
      </c>
      <c r="N16" s="147">
        <v>337.19934787800003</v>
      </c>
      <c r="O16" s="147">
        <v>17.431649756999999</v>
      </c>
      <c r="P16" s="148">
        <v>37.524715730999972</v>
      </c>
      <c r="Q16" s="148">
        <v>8.8375069180000008</v>
      </c>
      <c r="R16" s="148">
        <v>7.5757274604825824</v>
      </c>
      <c r="S16" s="148">
        <v>16.089466139714869</v>
      </c>
      <c r="T16" s="149">
        <f t="shared" si="2"/>
        <v>50.081692140999905</v>
      </c>
      <c r="U16" s="149">
        <f t="shared" si="2"/>
        <v>5.8439968789999988</v>
      </c>
      <c r="V16" s="150">
        <v>387.28104001899993</v>
      </c>
      <c r="W16" s="150">
        <v>23.275646635999998</v>
      </c>
      <c r="X16" s="150">
        <v>78.186751122338421</v>
      </c>
      <c r="Y16" s="150">
        <v>42.375381643790661</v>
      </c>
      <c r="Z16" s="151">
        <v>22.591446746000003</v>
      </c>
      <c r="AA16" s="151">
        <v>69.033710025999994</v>
      </c>
      <c r="AB16" s="151">
        <v>13.936962947088086</v>
      </c>
      <c r="AC16" s="151">
        <v>41.129734985169101</v>
      </c>
      <c r="AD16" s="152">
        <v>2008</v>
      </c>
      <c r="AE16" s="152">
        <v>97.63</v>
      </c>
      <c r="AF16" s="131"/>
    </row>
    <row r="17" spans="1:32" s="122" customFormat="1" x14ac:dyDescent="0.2">
      <c r="A17" s="26"/>
      <c r="B17" s="26"/>
      <c r="C17" s="26"/>
      <c r="D17" s="144">
        <v>2009</v>
      </c>
      <c r="E17" s="145">
        <v>357.98758541800004</v>
      </c>
      <c r="F17" s="145">
        <v>48.157504394</v>
      </c>
      <c r="G17" s="133" t="s">
        <v>61</v>
      </c>
      <c r="H17" s="133">
        <v>51050.035118</v>
      </c>
      <c r="I17" s="133">
        <v>334858.81392799999</v>
      </c>
      <c r="J17" s="133">
        <f t="shared" si="0"/>
        <v>51.050035117999997</v>
      </c>
      <c r="K17" s="133">
        <f t="shared" si="1"/>
        <v>334.85881392799996</v>
      </c>
      <c r="L17" s="146">
        <f t="shared" si="3"/>
        <v>1.3069561579999629</v>
      </c>
      <c r="M17" s="133">
        <f t="shared" si="4"/>
        <v>125.97280383699996</v>
      </c>
      <c r="N17" s="147">
        <v>208.886010091</v>
      </c>
      <c r="O17" s="147">
        <v>15.578242739</v>
      </c>
      <c r="P17" s="148">
        <v>37.571354423000002</v>
      </c>
      <c r="Q17" s="148">
        <v>9.5600197000000016</v>
      </c>
      <c r="R17" s="148">
        <v>11.220058382897589</v>
      </c>
      <c r="S17" s="148">
        <v>18.726764198893147</v>
      </c>
      <c r="T17" s="149">
        <f t="shared" si="2"/>
        <v>37.227219168999994</v>
      </c>
      <c r="U17" s="149">
        <f t="shared" si="2"/>
        <v>4.9118470649999999</v>
      </c>
      <c r="V17" s="150">
        <v>246.11322926</v>
      </c>
      <c r="W17" s="150">
        <v>20.490089804</v>
      </c>
      <c r="X17" s="150">
        <v>73.49761123890211</v>
      </c>
      <c r="Y17" s="150">
        <v>40.137268772955828</v>
      </c>
      <c r="Z17" s="151">
        <v>20.830936093000002</v>
      </c>
      <c r="AA17" s="151">
        <v>49.867274086999998</v>
      </c>
      <c r="AB17" s="151">
        <v>14.89202971904519</v>
      </c>
      <c r="AC17" s="151">
        <v>40.804939790639068</v>
      </c>
      <c r="AD17" s="152">
        <v>2009</v>
      </c>
      <c r="AE17" s="152">
        <v>61.86</v>
      </c>
      <c r="AF17" s="131"/>
    </row>
    <row r="18" spans="1:32" s="122" customFormat="1" x14ac:dyDescent="0.2">
      <c r="A18" s="26"/>
      <c r="B18" s="26"/>
      <c r="C18" s="26"/>
      <c r="D18" s="144">
        <v>2010</v>
      </c>
      <c r="E18" s="145">
        <v>421.08399698199986</v>
      </c>
      <c r="F18" s="145">
        <v>67.752453896999995</v>
      </c>
      <c r="G18" s="133" t="s">
        <v>62</v>
      </c>
      <c r="H18" s="133">
        <v>70685.308443000002</v>
      </c>
      <c r="I18" s="133">
        <v>444656.19513200002</v>
      </c>
      <c r="J18" s="133">
        <f t="shared" si="0"/>
        <v>70.685308442999997</v>
      </c>
      <c r="K18" s="133">
        <f t="shared" si="1"/>
        <v>444.65619513200005</v>
      </c>
      <c r="L18" s="146">
        <f t="shared" si="3"/>
        <v>1.6401818510001149</v>
      </c>
      <c r="M18" s="133">
        <f t="shared" si="4"/>
        <v>163.36966610600007</v>
      </c>
      <c r="N18" s="147">
        <v>281.28652902599998</v>
      </c>
      <c r="O18" s="147">
        <v>19.880988772000002</v>
      </c>
      <c r="P18" s="148">
        <v>42.398492921999974</v>
      </c>
      <c r="Q18" s="148">
        <v>12.663794041999999</v>
      </c>
      <c r="R18" s="148">
        <v>9.5351180049147004</v>
      </c>
      <c r="S18" s="148">
        <v>17.915737118431007</v>
      </c>
      <c r="T18" s="149">
        <f t="shared" si="2"/>
        <v>57.813159693999978</v>
      </c>
      <c r="U18" s="149">
        <f t="shared" si="2"/>
        <v>6.791569109999994</v>
      </c>
      <c r="V18" s="150">
        <v>339.09968871999996</v>
      </c>
      <c r="W18" s="150">
        <v>26.672557881999996</v>
      </c>
      <c r="X18" s="150">
        <v>76.261096198004239</v>
      </c>
      <c r="Y18" s="150">
        <v>37.734231440057322</v>
      </c>
      <c r="Z18" s="151">
        <v>31.172892759</v>
      </c>
      <c r="AA18" s="151">
        <v>61.517831639000001</v>
      </c>
      <c r="AB18" s="151">
        <v>13.834920622378352</v>
      </c>
      <c r="AC18" s="151">
        <v>44.100950318604802</v>
      </c>
      <c r="AD18" s="152">
        <v>2010</v>
      </c>
      <c r="AE18" s="152">
        <v>79.63</v>
      </c>
      <c r="AF18" s="131"/>
    </row>
    <row r="19" spans="1:32" s="122" customFormat="1" x14ac:dyDescent="0.2">
      <c r="A19" s="26"/>
      <c r="B19" s="26"/>
      <c r="C19" s="26"/>
      <c r="D19" s="144">
        <v>2011</v>
      </c>
      <c r="E19" s="145">
        <v>500.14634066799982</v>
      </c>
      <c r="F19" s="145">
        <v>87.906153674999985</v>
      </c>
      <c r="G19" s="133" t="s">
        <v>63</v>
      </c>
      <c r="H19" s="133">
        <v>81890.475902999999</v>
      </c>
      <c r="I19" s="133">
        <v>536954.43251099996</v>
      </c>
      <c r="J19" s="133">
        <f t="shared" si="0"/>
        <v>81.890475902999995</v>
      </c>
      <c r="K19" s="133">
        <f t="shared" si="1"/>
        <v>536.95443251099994</v>
      </c>
      <c r="L19" s="146">
        <f t="shared" si="3"/>
        <v>1.7775087009999169</v>
      </c>
      <c r="M19" s="133">
        <f t="shared" si="4"/>
        <v>203.22992898899997</v>
      </c>
      <c r="N19" s="147">
        <v>333.72450352199996</v>
      </c>
      <c r="O19" s="147">
        <v>23.950019430000001</v>
      </c>
      <c r="P19" s="148">
        <v>49.978440481000035</v>
      </c>
      <c r="Q19" s="148">
        <v>14.958104291</v>
      </c>
      <c r="R19" s="148">
        <v>9.3077619728888603</v>
      </c>
      <c r="S19" s="148">
        <v>18.265987742845716</v>
      </c>
      <c r="T19" s="149">
        <f t="shared" si="2"/>
        <v>83.123232355000027</v>
      </c>
      <c r="U19" s="149">
        <f t="shared" si="2"/>
        <v>7.3403307580000003</v>
      </c>
      <c r="V19" s="150">
        <v>416.84773587699999</v>
      </c>
      <c r="W19" s="150">
        <v>31.290350188000001</v>
      </c>
      <c r="X19" s="150">
        <v>77.631864202640784</v>
      </c>
      <c r="Y19" s="150">
        <v>38.209999200717434</v>
      </c>
      <c r="Z19" s="151">
        <v>35.524741554999999</v>
      </c>
      <c r="AA19" s="151">
        <v>68.350747451999993</v>
      </c>
      <c r="AB19" s="151">
        <v>12.729338527361866</v>
      </c>
      <c r="AC19" s="151">
        <v>43.380797538750876</v>
      </c>
      <c r="AD19" s="152">
        <v>2011</v>
      </c>
      <c r="AE19" s="152">
        <v>110.93</v>
      </c>
      <c r="AF19" s="131"/>
    </row>
    <row r="20" spans="1:32" s="122" customFormat="1" x14ac:dyDescent="0.2">
      <c r="A20" s="26"/>
      <c r="B20" s="26"/>
      <c r="C20" s="26"/>
      <c r="D20" s="144">
        <v>2012</v>
      </c>
      <c r="E20" s="145">
        <v>530.493133629</v>
      </c>
      <c r="F20" s="145">
        <v>89.288742949999985</v>
      </c>
      <c r="G20" s="133" t="s">
        <v>64</v>
      </c>
      <c r="H20" s="133">
        <v>85392.955289000005</v>
      </c>
      <c r="I20" s="133">
        <v>552083.56876699999</v>
      </c>
      <c r="J20" s="133">
        <f t="shared" si="0"/>
        <v>85.392955289</v>
      </c>
      <c r="K20" s="133">
        <f t="shared" si="1"/>
        <v>552.08356876699997</v>
      </c>
      <c r="L20" s="146">
        <f t="shared" si="3"/>
        <v>1.9621119169999375</v>
      </c>
      <c r="M20" s="133">
        <f t="shared" si="4"/>
        <v>194.45681934199996</v>
      </c>
      <c r="N20" s="147">
        <v>357.62674942500001</v>
      </c>
      <c r="O20" s="147">
        <v>25.722193359000002</v>
      </c>
      <c r="P20" s="148">
        <v>46.905213180000025</v>
      </c>
      <c r="Q20" s="148">
        <v>15.157604943000001</v>
      </c>
      <c r="R20" s="148">
        <v>8.4960349906366783</v>
      </c>
      <c r="S20" s="148">
        <v>17.750416169227659</v>
      </c>
      <c r="T20" s="149">
        <f t="shared" si="2"/>
        <v>81.914011399999993</v>
      </c>
      <c r="U20" s="149">
        <f t="shared" si="2"/>
        <v>8.1740061109999971</v>
      </c>
      <c r="V20" s="150">
        <v>439.54076082500001</v>
      </c>
      <c r="W20" s="150">
        <v>33.896199469999999</v>
      </c>
      <c r="X20" s="150">
        <v>79.614896311196446</v>
      </c>
      <c r="Y20" s="150">
        <v>39.69437450113216</v>
      </c>
      <c r="Z20" s="151">
        <v>36.094220811</v>
      </c>
      <c r="AA20" s="151">
        <v>63.675482844999998</v>
      </c>
      <c r="AB20" s="151">
        <v>11.533667445892316</v>
      </c>
      <c r="AC20" s="151">
        <v>42.268382314260435</v>
      </c>
      <c r="AD20" s="152">
        <v>2012</v>
      </c>
      <c r="AE20" s="152">
        <v>111.96</v>
      </c>
    </row>
    <row r="21" spans="1:32" s="122" customFormat="1" x14ac:dyDescent="0.2">
      <c r="A21" s="26"/>
      <c r="B21" s="26"/>
      <c r="C21" s="26"/>
      <c r="D21" s="144">
        <v>2013</v>
      </c>
      <c r="E21" s="145">
        <v>550.77817234599979</v>
      </c>
      <c r="F21" s="145">
        <v>92.299475427000004</v>
      </c>
      <c r="G21" s="133" t="s">
        <v>65</v>
      </c>
      <c r="H21" s="133">
        <v>86557.918550999995</v>
      </c>
      <c r="I21" s="133">
        <v>504083.05677899998</v>
      </c>
      <c r="J21" s="133">
        <f t="shared" si="0"/>
        <v>86.557918551</v>
      </c>
      <c r="K21" s="133">
        <f t="shared" si="1"/>
        <v>504.083056779</v>
      </c>
      <c r="L21" s="146">
        <f t="shared" si="3"/>
        <v>1.952300894000004</v>
      </c>
      <c r="M21" s="133">
        <f t="shared" si="4"/>
        <v>191.49435819399997</v>
      </c>
      <c r="N21" s="147">
        <v>312.58869858500003</v>
      </c>
      <c r="O21" s="147">
        <v>23.499619674000002</v>
      </c>
      <c r="P21" s="148">
        <v>46.305927921000027</v>
      </c>
      <c r="Q21" s="148">
        <v>15.965120649000001</v>
      </c>
      <c r="R21" s="148">
        <v>9.1861702745747031</v>
      </c>
      <c r="S21" s="148">
        <v>18.444436876787112</v>
      </c>
      <c r="T21" s="149">
        <f t="shared" si="2"/>
        <v>79.552907629999936</v>
      </c>
      <c r="U21" s="149">
        <f t="shared" si="2"/>
        <v>8.6049314129999956</v>
      </c>
      <c r="V21" s="150">
        <v>392.14160621499997</v>
      </c>
      <c r="W21" s="150">
        <v>32.104551086999997</v>
      </c>
      <c r="X21" s="150">
        <v>77.793054327339277</v>
      </c>
      <c r="Y21" s="150">
        <v>37.090253121190727</v>
      </c>
      <c r="Z21" s="151">
        <v>38.162087299</v>
      </c>
      <c r="AA21" s="151">
        <v>63.683221748999998</v>
      </c>
      <c r="AB21" s="151">
        <v>12.633477934355566</v>
      </c>
      <c r="AC21" s="151">
        <v>44.088499282148135</v>
      </c>
      <c r="AD21" s="152">
        <v>2013</v>
      </c>
      <c r="AE21" s="152">
        <v>108.85</v>
      </c>
    </row>
    <row r="22" spans="1:32" s="122" customFormat="1" x14ac:dyDescent="0.2">
      <c r="A22" s="26"/>
      <c r="B22" s="26"/>
      <c r="C22" s="26"/>
      <c r="D22" s="144">
        <v>2014</v>
      </c>
      <c r="E22" s="145">
        <v>571.39378532999979</v>
      </c>
      <c r="F22" s="145">
        <v>93.34995317100001</v>
      </c>
      <c r="G22" s="133" t="s">
        <v>66</v>
      </c>
      <c r="H22" s="133">
        <v>87794.678436999995</v>
      </c>
      <c r="I22" s="133">
        <v>476014.44777000003</v>
      </c>
      <c r="J22" s="133">
        <f t="shared" si="0"/>
        <v>87.794678437000002</v>
      </c>
      <c r="K22" s="133">
        <f t="shared" si="1"/>
        <v>476.01444777</v>
      </c>
      <c r="L22" s="146">
        <f t="shared" si="3"/>
        <v>2.0975737460000374</v>
      </c>
      <c r="M22" s="133">
        <f t="shared" si="4"/>
        <v>201.722064832</v>
      </c>
      <c r="N22" s="147">
        <v>274.292382938</v>
      </c>
      <c r="O22" s="147">
        <v>27.131727632999997</v>
      </c>
      <c r="P22" s="148">
        <v>50.775418927999965</v>
      </c>
      <c r="Q22" s="148">
        <v>15.462715572999997</v>
      </c>
      <c r="R22" s="148">
        <v>10.666781053782962</v>
      </c>
      <c r="S22" s="148">
        <v>17.61236084951981</v>
      </c>
      <c r="T22" s="149">
        <f t="shared" si="2"/>
        <v>79.055346165000003</v>
      </c>
      <c r="U22" s="149">
        <f t="shared" si="2"/>
        <v>8.8334574140000015</v>
      </c>
      <c r="V22" s="150">
        <v>353.34772910300001</v>
      </c>
      <c r="W22" s="150">
        <v>35.965185046999999</v>
      </c>
      <c r="X22" s="150">
        <v>74.230463121096292</v>
      </c>
      <c r="Y22" s="150">
        <v>40.965108235811833</v>
      </c>
      <c r="Z22" s="151">
        <v>36.165529059999997</v>
      </c>
      <c r="AA22" s="151">
        <v>69.793725992999995</v>
      </c>
      <c r="AB22" s="151">
        <v>14.66210244667255</v>
      </c>
      <c r="AC22" s="151">
        <v>41.193304313941745</v>
      </c>
      <c r="AD22" s="152">
        <v>2014</v>
      </c>
      <c r="AE22" s="152">
        <v>98.93</v>
      </c>
    </row>
    <row r="23" spans="1:32" s="122" customFormat="1" x14ac:dyDescent="0.2">
      <c r="A23" s="26"/>
      <c r="B23" s="26"/>
      <c r="C23" s="26"/>
      <c r="D23" s="144">
        <v>2015</v>
      </c>
      <c r="E23" s="145">
        <v>481.25752604699994</v>
      </c>
      <c r="F23" s="145">
        <v>74.977840666999981</v>
      </c>
      <c r="G23" s="133" t="s">
        <v>67</v>
      </c>
      <c r="H23" s="133">
        <v>70333.864042999994</v>
      </c>
      <c r="I23" s="133">
        <v>325396.53872000001</v>
      </c>
      <c r="J23" s="133">
        <f t="shared" si="0"/>
        <v>70.333864042999991</v>
      </c>
      <c r="K23" s="133">
        <f t="shared" si="1"/>
        <v>325.39653872000002</v>
      </c>
      <c r="L23" s="146">
        <f t="shared" si="3"/>
        <v>1.941646160000019</v>
      </c>
      <c r="M23" s="133">
        <f t="shared" si="4"/>
        <v>179.41899800900001</v>
      </c>
      <c r="N23" s="147">
        <v>145.97754071100002</v>
      </c>
      <c r="O23" s="147">
        <v>15.987987091000001</v>
      </c>
      <c r="P23" s="148">
        <v>49.782291855999993</v>
      </c>
      <c r="Q23" s="148">
        <v>14.258015090000001</v>
      </c>
      <c r="R23" s="148">
        <v>15.298961707406816</v>
      </c>
      <c r="S23" s="148">
        <v>20.271906405260324</v>
      </c>
      <c r="T23" s="149">
        <f t="shared" si="2"/>
        <v>64.097601091999991</v>
      </c>
      <c r="U23" s="149">
        <f t="shared" si="2"/>
        <v>6.8909951320000005</v>
      </c>
      <c r="V23" s="150">
        <v>210.07514180300001</v>
      </c>
      <c r="W23" s="150">
        <v>22.878982223000001</v>
      </c>
      <c r="X23" s="150">
        <v>64.559734602391472</v>
      </c>
      <c r="Y23" s="150">
        <v>32.529113158083405</v>
      </c>
      <c r="Z23" s="151">
        <v>32.830477156000001</v>
      </c>
      <c r="AA23" s="151">
        <v>63.597458900999996</v>
      </c>
      <c r="AB23" s="151">
        <v>19.544602149479186</v>
      </c>
      <c r="AC23" s="151">
        <v>46.67805132379538</v>
      </c>
      <c r="AD23" s="152">
        <v>2015</v>
      </c>
      <c r="AE23" s="152">
        <v>52.37</v>
      </c>
    </row>
    <row r="24" spans="1:32" s="122" customFormat="1" x14ac:dyDescent="0.2">
      <c r="A24" s="26"/>
      <c r="B24" s="26"/>
      <c r="C24" s="26"/>
      <c r="D24" s="144">
        <v>2016</v>
      </c>
      <c r="E24" s="145">
        <v>440.63622628500013</v>
      </c>
      <c r="F24" s="145">
        <v>68.473751915999998</v>
      </c>
      <c r="G24" s="133" t="s">
        <v>68</v>
      </c>
      <c r="H24" s="133">
        <v>66104.307719999997</v>
      </c>
      <c r="I24" s="133">
        <v>292708.40364999999</v>
      </c>
      <c r="J24" s="133">
        <f t="shared" si="0"/>
        <v>66.104307719999994</v>
      </c>
      <c r="K24" s="133">
        <f t="shared" si="1"/>
        <v>292.70840364999998</v>
      </c>
      <c r="L24" s="146">
        <f t="shared" si="3"/>
        <v>1.3251900519999964</v>
      </c>
      <c r="M24" s="133">
        <f t="shared" si="4"/>
        <v>183.14152270399998</v>
      </c>
      <c r="N24" s="147">
        <v>109.566880946</v>
      </c>
      <c r="O24" s="147">
        <v>13.990054469</v>
      </c>
      <c r="P24" s="148">
        <v>49.687130468999989</v>
      </c>
      <c r="Q24" s="148">
        <v>14.671378281000003</v>
      </c>
      <c r="R24" s="148">
        <v>16.974958644649078</v>
      </c>
      <c r="S24" s="148">
        <v>22.194284740328872</v>
      </c>
      <c r="T24" s="149">
        <f t="shared" si="2"/>
        <v>68.344500044</v>
      </c>
      <c r="U24" s="149">
        <f t="shared" si="2"/>
        <v>7.4835203029999988</v>
      </c>
      <c r="V24" s="150">
        <v>177.91138099</v>
      </c>
      <c r="W24" s="150">
        <v>21.473574771999999</v>
      </c>
      <c r="X24" s="150">
        <v>60.781097765383549</v>
      </c>
      <c r="Y24" s="150">
        <v>32.48438038706383</v>
      </c>
      <c r="Z24" s="151">
        <v>29.638308611999999</v>
      </c>
      <c r="AA24" s="151">
        <v>63.784702139000004</v>
      </c>
      <c r="AB24" s="151">
        <v>21.791209730783553</v>
      </c>
      <c r="AC24" s="151">
        <v>44.835669011980087</v>
      </c>
      <c r="AD24" s="152">
        <v>2016</v>
      </c>
      <c r="AE24" s="152">
        <v>44.04</v>
      </c>
    </row>
    <row r="25" spans="1:32" s="122" customFormat="1" x14ac:dyDescent="0.2">
      <c r="A25" s="26"/>
      <c r="B25" s="26"/>
      <c r="C25" s="26"/>
      <c r="D25" s="144">
        <v>2017</v>
      </c>
      <c r="E25" s="145">
        <v>463.57246733799985</v>
      </c>
      <c r="F25" s="145">
        <v>70.113783888</v>
      </c>
      <c r="G25" s="133" t="s">
        <v>69</v>
      </c>
      <c r="H25" s="133">
        <v>67906.793479</v>
      </c>
      <c r="I25" s="133">
        <v>362598.04528399999</v>
      </c>
      <c r="J25" s="133">
        <f t="shared" si="0"/>
        <v>67.906793479000001</v>
      </c>
      <c r="K25" s="133">
        <f t="shared" si="1"/>
        <v>362.59804528399997</v>
      </c>
      <c r="L25" s="146">
        <f t="shared" si="3"/>
        <v>1.6970292619999867</v>
      </c>
      <c r="M25" s="133">
        <f t="shared" si="4"/>
        <v>208.59689623299997</v>
      </c>
      <c r="N25" s="147">
        <v>154.001149051</v>
      </c>
      <c r="O25" s="147">
        <v>13.707803237</v>
      </c>
      <c r="P25" s="148">
        <v>56.04754062300001</v>
      </c>
      <c r="Q25" s="148">
        <v>15.575183148000004</v>
      </c>
      <c r="R25" s="148">
        <v>15.457209809032902</v>
      </c>
      <c r="S25" s="148">
        <v>22.936119274747657</v>
      </c>
      <c r="T25" s="149">
        <f t="shared" si="2"/>
        <v>80.264830626999981</v>
      </c>
      <c r="U25" s="149">
        <f t="shared" si="2"/>
        <v>7.9689486909999978</v>
      </c>
      <c r="V25" s="150">
        <v>234.26597967799998</v>
      </c>
      <c r="W25" s="150">
        <v>21.676751927999998</v>
      </c>
      <c r="X25" s="150">
        <v>64.60762343451529</v>
      </c>
      <c r="Y25" s="150">
        <v>31.921330425804122</v>
      </c>
      <c r="Z25" s="151">
        <v>30.570194286000003</v>
      </c>
      <c r="AA25" s="151">
        <v>70.587495720999996</v>
      </c>
      <c r="AB25" s="151">
        <v>19.467147338236007</v>
      </c>
      <c r="AC25" s="151">
        <v>45.01787335232337</v>
      </c>
      <c r="AD25" s="152">
        <v>2017</v>
      </c>
      <c r="AE25" s="152">
        <v>54.39</v>
      </c>
    </row>
    <row r="26" spans="1:32" s="122" customFormat="1" x14ac:dyDescent="0.2">
      <c r="A26" s="26"/>
      <c r="B26" s="26"/>
      <c r="C26" s="26"/>
      <c r="D26" s="144">
        <v>2018</v>
      </c>
      <c r="E26" s="145">
        <v>505.76037855499993</v>
      </c>
      <c r="F26" s="145">
        <v>75.851558205999979</v>
      </c>
      <c r="G26" s="133" t="s">
        <v>70</v>
      </c>
      <c r="H26" s="133">
        <v>74865.220690000002</v>
      </c>
      <c r="I26" s="133">
        <v>420228.349124</v>
      </c>
      <c r="J26" s="133">
        <f t="shared" si="0"/>
        <v>74.865220690000001</v>
      </c>
      <c r="K26" s="133">
        <f t="shared" si="1"/>
        <v>420.22834912399998</v>
      </c>
      <c r="L26" s="146">
        <f t="shared" si="3"/>
        <v>1.7889858089999109</v>
      </c>
      <c r="M26" s="133">
        <f t="shared" si="4"/>
        <v>226.82966825199998</v>
      </c>
      <c r="N26" s="147">
        <v>193.398680872</v>
      </c>
      <c r="O26" s="147">
        <v>18.102187571999998</v>
      </c>
      <c r="P26" s="148">
        <v>57.194879543000027</v>
      </c>
      <c r="Q26" s="148">
        <v>15.9010459</v>
      </c>
      <c r="R26" s="148">
        <v>13.610428630583202</v>
      </c>
      <c r="S26" s="148">
        <v>21.239563249058794</v>
      </c>
      <c r="T26" s="149">
        <f t="shared" si="2"/>
        <v>87.355385163000051</v>
      </c>
      <c r="U26" s="149">
        <f t="shared" si="2"/>
        <v>8.0698711620000054</v>
      </c>
      <c r="V26" s="150">
        <v>280.75406603500005</v>
      </c>
      <c r="W26" s="150">
        <v>26.172058734000004</v>
      </c>
      <c r="X26" s="150">
        <v>66.809882441357075</v>
      </c>
      <c r="Y26" s="150">
        <v>34.958901466907569</v>
      </c>
      <c r="Z26" s="151">
        <v>32.700731515000001</v>
      </c>
      <c r="AA26" s="151">
        <v>80.490417737000001</v>
      </c>
      <c r="AB26" s="151">
        <v>19.153971383603409</v>
      </c>
      <c r="AC26" s="151">
        <v>43.679469870804702</v>
      </c>
      <c r="AD26" s="152">
        <v>2018</v>
      </c>
      <c r="AE26" s="152">
        <v>71.069999999999993</v>
      </c>
    </row>
    <row r="27" spans="1:32" s="122" customFormat="1" x14ac:dyDescent="0.2">
      <c r="A27" s="26"/>
      <c r="B27" s="26"/>
      <c r="C27" s="26"/>
      <c r="D27" s="144">
        <v>2019</v>
      </c>
      <c r="E27" s="145">
        <v>509.61979492499989</v>
      </c>
      <c r="F27" s="145">
        <v>78.442849820000035</v>
      </c>
      <c r="G27" s="133" t="s">
        <v>71</v>
      </c>
      <c r="H27" s="133">
        <v>73974.245607000004</v>
      </c>
      <c r="I27" s="133">
        <v>403028.93897100003</v>
      </c>
      <c r="J27" s="133">
        <f t="shared" si="0"/>
        <v>73.974245607</v>
      </c>
      <c r="K27" s="133">
        <f t="shared" si="1"/>
        <v>403.028938971</v>
      </c>
      <c r="L27" s="146">
        <f t="shared" si="3"/>
        <v>1.2737770230000507</v>
      </c>
      <c r="M27" s="133">
        <f t="shared" si="4"/>
        <v>221.29126772000001</v>
      </c>
      <c r="N27" s="147">
        <v>181.73767125099999</v>
      </c>
      <c r="O27" s="147">
        <v>17.767545436999999</v>
      </c>
      <c r="P27" s="148">
        <v>58.327239347999985</v>
      </c>
      <c r="Q27" s="148">
        <v>15.897258050999998</v>
      </c>
      <c r="R27" s="148">
        <v>14.472221150401543</v>
      </c>
      <c r="S27" s="148">
        <v>21.490260455587094</v>
      </c>
      <c r="T27" s="149">
        <f t="shared" si="2"/>
        <v>83.699469401999977</v>
      </c>
      <c r="U27" s="149">
        <f t="shared" si="2"/>
        <v>8.3304042560000013</v>
      </c>
      <c r="V27" s="150">
        <v>265.43714065299997</v>
      </c>
      <c r="W27" s="150">
        <v>26.097949693</v>
      </c>
      <c r="X27" s="150">
        <v>65.860566075157081</v>
      </c>
      <c r="Y27" s="150">
        <v>35.279778088781768</v>
      </c>
      <c r="Z27" s="151">
        <v>31.916243896000001</v>
      </c>
      <c r="AA27" s="151">
        <v>77.990781947000002</v>
      </c>
      <c r="AB27" s="151">
        <v>19.351161766726591</v>
      </c>
      <c r="AC27" s="151">
        <v>43.145075200307069</v>
      </c>
      <c r="AD27" s="152">
        <v>2019</v>
      </c>
      <c r="AE27" s="152">
        <v>64.03</v>
      </c>
    </row>
    <row r="28" spans="1:32" s="26" customFormat="1" x14ac:dyDescent="0.2">
      <c r="D28" s="16"/>
      <c r="E28" s="16"/>
      <c r="F28" s="16"/>
      <c r="G28" s="17"/>
      <c r="H28" s="17"/>
      <c r="I28" s="17"/>
      <c r="J28" s="17"/>
      <c r="K28" s="17"/>
      <c r="L28" s="18"/>
      <c r="M28" s="17"/>
      <c r="N28" s="19"/>
      <c r="O28" s="19"/>
      <c r="P28" s="20"/>
      <c r="Q28" s="20"/>
      <c r="R28" s="21"/>
      <c r="S28" s="21"/>
      <c r="T28" s="22"/>
      <c r="U28" s="22"/>
      <c r="V28" s="23"/>
      <c r="W28" s="23"/>
      <c r="X28" s="24"/>
      <c r="Y28" s="24"/>
      <c r="Z28" s="25"/>
      <c r="AA28" s="25"/>
      <c r="AB28" s="25"/>
      <c r="AC28" s="25"/>
      <c r="AD28" s="40"/>
      <c r="AE28" s="40"/>
    </row>
    <row r="29" spans="1:32" s="35" customFormat="1" x14ac:dyDescent="0.2">
      <c r="N29" s="36"/>
      <c r="O29" s="36"/>
      <c r="P29" s="37"/>
      <c r="Q29" s="37"/>
      <c r="R29" s="38"/>
      <c r="S29" s="38"/>
      <c r="T29" s="38"/>
      <c r="U29" s="38"/>
      <c r="V29" s="36"/>
      <c r="W29" s="36"/>
      <c r="AE29" s="39"/>
    </row>
    <row r="30" spans="1:32" s="154" customFormat="1" x14ac:dyDescent="0.2">
      <c r="N30" s="170"/>
      <c r="O30" s="170"/>
      <c r="P30" s="171"/>
      <c r="Q30" s="171"/>
      <c r="R30" s="172"/>
      <c r="S30" s="172"/>
      <c r="T30" s="172"/>
      <c r="U30" s="172"/>
      <c r="V30" s="170"/>
      <c r="W30" s="170"/>
      <c r="AE30" s="173"/>
    </row>
    <row r="33" spans="4:16" x14ac:dyDescent="0.2">
      <c r="D33" s="100" t="s">
        <v>540</v>
      </c>
      <c r="E33" s="179"/>
      <c r="P33" s="160"/>
    </row>
    <row r="67" spans="4:16" x14ac:dyDescent="0.2">
      <c r="D67" s="181" t="s">
        <v>361</v>
      </c>
      <c r="E67" s="161"/>
      <c r="F67" s="161"/>
      <c r="G67" s="161"/>
      <c r="H67" s="161"/>
      <c r="P67" s="160"/>
    </row>
  </sheetData>
  <mergeCells count="1">
    <mergeCell ref="E6:F6"/>
  </mergeCells>
  <pageMargins left="0.7" right="0.7" top="0.78740157499999996" bottom="0.78740157499999996" header="0.3" footer="0.3"/>
  <pageSetup orientation="portrait" r:id="rId1"/>
  <ignoredErrors>
    <ignoredError sqref="G8:G27"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FF236-A2F0-40B0-80DA-BB4E7B31561A}">
  <dimension ref="A2:K40"/>
  <sheetViews>
    <sheetView workbookViewId="0">
      <selection activeCell="D2" sqref="D2"/>
    </sheetView>
  </sheetViews>
  <sheetFormatPr baseColWidth="10" defaultColWidth="9.1640625" defaultRowHeight="15" x14ac:dyDescent="0.2"/>
  <cols>
    <col min="1" max="4" width="9.1640625" style="35"/>
    <col min="5" max="5" width="20.6640625" style="42" bestFit="1" customWidth="1"/>
    <col min="6" max="6" width="21.6640625" style="42" bestFit="1" customWidth="1"/>
    <col min="7" max="7" width="11.5" style="42" bestFit="1" customWidth="1"/>
    <col min="8" max="8" width="9.1640625" style="35"/>
    <col min="9" max="9" width="9.1640625" style="154"/>
    <col min="10" max="16384" width="9.1640625" style="160"/>
  </cols>
  <sheetData>
    <row r="2" spans="1:11" x14ac:dyDescent="0.2">
      <c r="A2" s="26"/>
      <c r="B2" s="26"/>
      <c r="C2" s="26"/>
      <c r="D2" s="87" t="s">
        <v>539</v>
      </c>
      <c r="E2" s="80"/>
      <c r="F2" s="80"/>
      <c r="G2" s="122"/>
      <c r="H2" s="26"/>
    </row>
    <row r="3" spans="1:11" x14ac:dyDescent="0.2">
      <c r="A3" s="26"/>
      <c r="B3" s="26"/>
      <c r="C3" s="26"/>
      <c r="D3" s="122"/>
      <c r="E3" s="122"/>
      <c r="F3" s="122"/>
      <c r="G3" s="122"/>
      <c r="H3" s="26"/>
    </row>
    <row r="4" spans="1:11" ht="31" x14ac:dyDescent="0.2">
      <c r="A4" s="26"/>
      <c r="B4" s="26"/>
      <c r="C4" s="26"/>
      <c r="D4" s="122" t="s">
        <v>47</v>
      </c>
      <c r="E4" s="175" t="s">
        <v>362</v>
      </c>
      <c r="F4" s="175" t="s">
        <v>363</v>
      </c>
      <c r="G4" s="175" t="s">
        <v>364</v>
      </c>
      <c r="H4" s="26"/>
      <c r="K4" s="100" t="s">
        <v>539</v>
      </c>
    </row>
    <row r="5" spans="1:11" x14ac:dyDescent="0.2">
      <c r="A5" s="26"/>
      <c r="B5" s="26"/>
      <c r="C5" s="26"/>
      <c r="D5" s="122"/>
      <c r="E5" s="176" t="s">
        <v>72</v>
      </c>
      <c r="F5" s="176" t="s">
        <v>72</v>
      </c>
      <c r="G5" s="176" t="s">
        <v>72</v>
      </c>
      <c r="H5" s="26"/>
    </row>
    <row r="6" spans="1:11" x14ac:dyDescent="0.2">
      <c r="A6" s="26"/>
      <c r="B6" s="26"/>
      <c r="C6" s="26"/>
      <c r="D6" s="177">
        <v>2005</v>
      </c>
      <c r="E6" s="176">
        <v>26.146860319999991</v>
      </c>
      <c r="F6" s="176">
        <v>85.809723020999996</v>
      </c>
      <c r="G6" s="176">
        <v>7.3232590820000016</v>
      </c>
      <c r="H6" s="26"/>
    </row>
    <row r="7" spans="1:11" x14ac:dyDescent="0.2">
      <c r="A7" s="26"/>
      <c r="B7" s="26"/>
      <c r="C7" s="26"/>
      <c r="D7" s="177">
        <v>2006</v>
      </c>
      <c r="E7" s="176">
        <v>28.573638887000005</v>
      </c>
      <c r="F7" s="176">
        <v>97.989769345000013</v>
      </c>
      <c r="G7" s="176">
        <v>8.1392267759999992</v>
      </c>
      <c r="H7" s="26"/>
    </row>
    <row r="8" spans="1:11" x14ac:dyDescent="0.2">
      <c r="A8" s="26"/>
      <c r="B8" s="26"/>
      <c r="C8" s="26"/>
      <c r="D8" s="177">
        <v>2007</v>
      </c>
      <c r="E8" s="176">
        <v>36.230282423999988</v>
      </c>
      <c r="F8" s="176">
        <v>113.71738216199996</v>
      </c>
      <c r="G8" s="176">
        <v>8.6993516829999997</v>
      </c>
      <c r="H8" s="26"/>
    </row>
    <row r="9" spans="1:11" x14ac:dyDescent="0.2">
      <c r="A9" s="26"/>
      <c r="B9" s="26"/>
      <c r="C9" s="26"/>
      <c r="D9" s="177">
        <v>2008</v>
      </c>
      <c r="E9" s="176">
        <v>44.628313600000006</v>
      </c>
      <c r="F9" s="176">
        <v>124.64039966799999</v>
      </c>
      <c r="G9" s="176">
        <v>10.319704841000002</v>
      </c>
      <c r="H9" s="26"/>
    </row>
    <row r="10" spans="1:11" x14ac:dyDescent="0.2">
      <c r="A10" s="26"/>
      <c r="B10" s="26"/>
      <c r="C10" s="26"/>
      <c r="D10" s="177">
        <v>2009</v>
      </c>
      <c r="E10" s="176">
        <v>42.059652093000004</v>
      </c>
      <c r="F10" s="176">
        <v>113.974678766</v>
      </c>
      <c r="G10" s="176">
        <v>9.6947265240000036</v>
      </c>
      <c r="H10" s="26"/>
    </row>
    <row r="11" spans="1:11" x14ac:dyDescent="0.2">
      <c r="A11" s="26"/>
      <c r="B11" s="26"/>
      <c r="C11" s="26"/>
      <c r="D11" s="177">
        <v>2010</v>
      </c>
      <c r="E11" s="176">
        <v>44.999397891999969</v>
      </c>
      <c r="F11" s="176">
        <v>128.52620343699996</v>
      </c>
      <c r="G11" s="176">
        <v>9.5221686189999986</v>
      </c>
      <c r="H11" s="26"/>
    </row>
    <row r="12" spans="1:11" x14ac:dyDescent="0.2">
      <c r="A12" s="26"/>
      <c r="B12" s="26"/>
      <c r="C12" s="26"/>
      <c r="D12" s="177">
        <v>2011</v>
      </c>
      <c r="E12" s="176">
        <v>47.171436038000003</v>
      </c>
      <c r="F12" s="176">
        <v>128.56454311399997</v>
      </c>
      <c r="G12" s="176">
        <v>12.181408643999998</v>
      </c>
      <c r="H12" s="26"/>
    </row>
    <row r="13" spans="1:11" x14ac:dyDescent="0.2">
      <c r="A13" s="26"/>
      <c r="B13" s="26"/>
      <c r="C13" s="26"/>
      <c r="D13" s="177">
        <v>2012</v>
      </c>
      <c r="E13" s="176">
        <v>51.173227226999984</v>
      </c>
      <c r="F13" s="176">
        <v>136.72093196299994</v>
      </c>
      <c r="G13" s="176">
        <v>10.101540981000001</v>
      </c>
      <c r="H13" s="26"/>
    </row>
    <row r="14" spans="1:11" x14ac:dyDescent="0.2">
      <c r="A14" s="26"/>
      <c r="B14" s="26"/>
      <c r="C14" s="26"/>
      <c r="D14" s="177">
        <v>2013</v>
      </c>
      <c r="E14" s="176">
        <v>48.31031313399999</v>
      </c>
      <c r="F14" s="176">
        <v>131.00702317899996</v>
      </c>
      <c r="G14" s="176">
        <v>10.812849992000002</v>
      </c>
      <c r="H14" s="26"/>
    </row>
    <row r="15" spans="1:11" x14ac:dyDescent="0.2">
      <c r="A15" s="26"/>
      <c r="B15" s="26"/>
      <c r="C15" s="26"/>
      <c r="D15" s="177">
        <v>2014</v>
      </c>
      <c r="E15" s="176">
        <v>50.199836593000001</v>
      </c>
      <c r="F15" s="176">
        <v>139.24626203399998</v>
      </c>
      <c r="G15" s="176">
        <v>12.928826437000005</v>
      </c>
      <c r="H15" s="26"/>
    </row>
    <row r="16" spans="1:11" x14ac:dyDescent="0.2">
      <c r="A16" s="26"/>
      <c r="B16" s="26"/>
      <c r="C16" s="26"/>
      <c r="D16" s="177">
        <v>2015</v>
      </c>
      <c r="E16" s="176">
        <v>54.568425716999997</v>
      </c>
      <c r="F16" s="176">
        <v>126.99616838300001</v>
      </c>
      <c r="G16" s="176">
        <v>11.088992736999998</v>
      </c>
      <c r="H16" s="26"/>
    </row>
    <row r="17" spans="1:11" x14ac:dyDescent="0.2">
      <c r="A17" s="26"/>
      <c r="B17" s="26"/>
      <c r="C17" s="26"/>
      <c r="D17" s="177">
        <v>2016</v>
      </c>
      <c r="E17" s="176">
        <v>53.667344560000011</v>
      </c>
      <c r="F17" s="176">
        <v>116.98000636500001</v>
      </c>
      <c r="G17" s="176">
        <v>11.032863770999999</v>
      </c>
      <c r="H17" s="26"/>
    </row>
    <row r="18" spans="1:11" x14ac:dyDescent="0.2">
      <c r="A18" s="26"/>
      <c r="B18" s="26"/>
      <c r="C18" s="26"/>
      <c r="D18" s="177">
        <v>2017</v>
      </c>
      <c r="E18" s="176">
        <v>56.573276266000001</v>
      </c>
      <c r="F18" s="176">
        <v>138.71562024100004</v>
      </c>
      <c r="G18" s="176">
        <v>12.280585092999999</v>
      </c>
      <c r="H18" s="26"/>
    </row>
    <row r="19" spans="1:11" x14ac:dyDescent="0.2">
      <c r="A19" s="26"/>
      <c r="B19" s="26"/>
      <c r="C19" s="26"/>
      <c r="D19" s="177">
        <v>2018</v>
      </c>
      <c r="E19" s="176">
        <v>62.219298832</v>
      </c>
      <c r="F19" s="176">
        <v>154.06179747000002</v>
      </c>
      <c r="G19" s="176">
        <v>12.097119000999999</v>
      </c>
      <c r="H19" s="26"/>
    </row>
    <row r="20" spans="1:11" x14ac:dyDescent="0.2">
      <c r="A20" s="26"/>
      <c r="B20" s="26"/>
      <c r="C20" s="26"/>
      <c r="D20" s="177">
        <v>2019</v>
      </c>
      <c r="E20" s="176">
        <v>65.407869892000008</v>
      </c>
      <c r="F20" s="176">
        <v>156.53076074500004</v>
      </c>
      <c r="G20" s="176">
        <v>11.729176344999997</v>
      </c>
      <c r="H20" s="26"/>
    </row>
    <row r="21" spans="1:11" x14ac:dyDescent="0.2">
      <c r="A21" s="26"/>
      <c r="B21" s="26"/>
      <c r="C21" s="26"/>
      <c r="D21" s="122"/>
      <c r="E21" s="122"/>
      <c r="F21" s="122"/>
      <c r="G21" s="122"/>
      <c r="H21" s="26"/>
    </row>
    <row r="22" spans="1:11" x14ac:dyDescent="0.2">
      <c r="A22" s="26"/>
      <c r="B22" s="26"/>
      <c r="C22" s="26"/>
      <c r="D22" s="26"/>
      <c r="E22" s="122"/>
      <c r="F22" s="122"/>
      <c r="G22" s="122"/>
      <c r="H22" s="26"/>
      <c r="K22" s="161" t="s">
        <v>365</v>
      </c>
    </row>
    <row r="23" spans="1:11" x14ac:dyDescent="0.2">
      <c r="A23" s="26"/>
      <c r="B23" s="26"/>
      <c r="C23" s="26"/>
      <c r="D23" s="26"/>
      <c r="E23" s="43"/>
      <c r="F23" s="26"/>
      <c r="G23" s="26"/>
      <c r="H23" s="26"/>
      <c r="K23" s="161" t="s">
        <v>366</v>
      </c>
    </row>
    <row r="24" spans="1:11" x14ac:dyDescent="0.2">
      <c r="A24" s="26"/>
      <c r="B24" s="26"/>
      <c r="C24" s="26"/>
      <c r="D24" s="26"/>
      <c r="E24" s="26"/>
      <c r="F24" s="26"/>
      <c r="G24" s="26"/>
      <c r="H24" s="26"/>
      <c r="K24" s="161" t="s">
        <v>367</v>
      </c>
    </row>
    <row r="25" spans="1:11" x14ac:dyDescent="0.2">
      <c r="A25" s="26"/>
      <c r="B25" s="26"/>
      <c r="C25" s="26"/>
      <c r="D25" s="26"/>
      <c r="E25" s="26"/>
      <c r="F25" s="26"/>
      <c r="G25" s="26"/>
      <c r="H25" s="26"/>
      <c r="K25" s="161" t="s">
        <v>368</v>
      </c>
    </row>
    <row r="26" spans="1:11" x14ac:dyDescent="0.2">
      <c r="A26" s="26"/>
      <c r="B26" s="26"/>
      <c r="C26" s="26"/>
      <c r="D26" s="26"/>
      <c r="E26" s="26"/>
      <c r="F26" s="26"/>
      <c r="G26" s="26"/>
      <c r="H26" s="26"/>
      <c r="K26" s="161" t="s">
        <v>369</v>
      </c>
    </row>
    <row r="27" spans="1:11" x14ac:dyDescent="0.2">
      <c r="A27" s="26"/>
      <c r="B27" s="26"/>
      <c r="C27" s="26"/>
      <c r="D27" s="26"/>
      <c r="E27" s="26"/>
      <c r="F27" s="26"/>
      <c r="G27" s="26"/>
      <c r="H27" s="26"/>
      <c r="K27" s="161" t="s">
        <v>370</v>
      </c>
    </row>
    <row r="28" spans="1:11" x14ac:dyDescent="0.2">
      <c r="A28" s="26"/>
      <c r="B28" s="26"/>
      <c r="C28" s="26"/>
      <c r="D28" s="26"/>
      <c r="E28" s="26"/>
      <c r="F28" s="26"/>
      <c r="G28" s="26"/>
      <c r="H28" s="26"/>
    </row>
    <row r="29" spans="1:11" x14ac:dyDescent="0.2">
      <c r="A29" s="26"/>
      <c r="B29" s="26"/>
      <c r="C29" s="26"/>
      <c r="D29" s="26"/>
      <c r="E29" s="26"/>
      <c r="F29" s="26"/>
      <c r="G29" s="26"/>
      <c r="H29" s="26"/>
    </row>
    <row r="30" spans="1:11" x14ac:dyDescent="0.2">
      <c r="A30" s="26"/>
      <c r="B30" s="26"/>
      <c r="C30" s="26"/>
      <c r="D30" s="26"/>
      <c r="E30" s="26"/>
      <c r="F30" s="26"/>
      <c r="G30" s="26"/>
      <c r="H30" s="26"/>
    </row>
    <row r="31" spans="1:11" x14ac:dyDescent="0.2">
      <c r="A31" s="26"/>
      <c r="B31" s="26"/>
      <c r="C31" s="26"/>
      <c r="D31" s="26"/>
      <c r="E31" s="26"/>
      <c r="F31" s="26"/>
      <c r="G31" s="26"/>
      <c r="H31" s="26"/>
    </row>
    <row r="32" spans="1:11" x14ac:dyDescent="0.2">
      <c r="A32" s="26"/>
      <c r="B32" s="26"/>
      <c r="C32" s="26"/>
      <c r="D32" s="26"/>
      <c r="E32" s="26"/>
      <c r="F32" s="26"/>
      <c r="G32" s="26"/>
      <c r="H32" s="26"/>
    </row>
    <row r="33" spans="1:8" x14ac:dyDescent="0.2">
      <c r="A33" s="26"/>
      <c r="B33" s="26"/>
      <c r="C33" s="26"/>
      <c r="D33" s="26"/>
      <c r="E33" s="26"/>
      <c r="F33" s="26"/>
      <c r="G33" s="26"/>
      <c r="H33" s="26"/>
    </row>
    <row r="34" spans="1:8" x14ac:dyDescent="0.2">
      <c r="A34" s="26"/>
      <c r="B34" s="26"/>
      <c r="C34" s="26"/>
      <c r="D34" s="26"/>
      <c r="E34" s="26"/>
      <c r="F34" s="26"/>
      <c r="G34" s="26"/>
      <c r="H34" s="26"/>
    </row>
    <row r="35" spans="1:8" x14ac:dyDescent="0.2">
      <c r="A35" s="26"/>
      <c r="B35" s="26"/>
      <c r="C35" s="26"/>
      <c r="D35" s="26"/>
      <c r="E35" s="26"/>
      <c r="F35" s="26"/>
      <c r="G35" s="26"/>
      <c r="H35" s="26"/>
    </row>
    <row r="36" spans="1:8" x14ac:dyDescent="0.2">
      <c r="A36" s="26"/>
      <c r="B36" s="26"/>
      <c r="C36" s="26"/>
      <c r="D36" s="26"/>
      <c r="E36" s="26"/>
      <c r="F36" s="26"/>
      <c r="G36" s="26"/>
      <c r="H36" s="26"/>
    </row>
    <row r="37" spans="1:8" x14ac:dyDescent="0.2">
      <c r="A37" s="26"/>
      <c r="B37" s="26"/>
      <c r="C37" s="26"/>
      <c r="D37" s="26"/>
      <c r="E37" s="26"/>
      <c r="F37" s="26"/>
      <c r="G37" s="26"/>
      <c r="H37" s="26"/>
    </row>
    <row r="38" spans="1:8" x14ac:dyDescent="0.2">
      <c r="A38" s="26"/>
      <c r="B38" s="26"/>
      <c r="C38" s="26"/>
      <c r="D38" s="26"/>
      <c r="E38" s="26"/>
      <c r="F38" s="26"/>
      <c r="G38" s="26"/>
      <c r="H38" s="26"/>
    </row>
    <row r="39" spans="1:8" x14ac:dyDescent="0.2">
      <c r="A39" s="26"/>
      <c r="B39" s="26"/>
      <c r="C39" s="26"/>
      <c r="D39" s="26"/>
      <c r="E39" s="26"/>
      <c r="F39" s="26"/>
      <c r="G39" s="26"/>
      <c r="H39" s="26"/>
    </row>
    <row r="40" spans="1:8" x14ac:dyDescent="0.2">
      <c r="D40" s="26"/>
      <c r="E40" s="26"/>
      <c r="F40" s="26"/>
      <c r="G40" s="26"/>
      <c r="H40" s="26"/>
    </row>
  </sheetData>
  <pageMargins left="0.7" right="0.7" top="0.78740157499999996" bottom="0.78740157499999996"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EA23A-9E55-49F7-BEA7-9E950CC8FBB9}">
  <dimension ref="A2:L30"/>
  <sheetViews>
    <sheetView workbookViewId="0">
      <selection activeCell="L4" sqref="L4"/>
    </sheetView>
  </sheetViews>
  <sheetFormatPr baseColWidth="10" defaultColWidth="9.1640625" defaultRowHeight="15" x14ac:dyDescent="0.2"/>
  <cols>
    <col min="1" max="4" width="9.1640625" style="35"/>
    <col min="5" max="5" width="20.6640625" style="42" bestFit="1" customWidth="1"/>
    <col min="6" max="7" width="11.5" style="42" bestFit="1" customWidth="1"/>
    <col min="8" max="8" width="9.1640625" style="35"/>
    <col min="9" max="9" width="9.1640625" style="182"/>
    <col min="10" max="16384" width="9.1640625" style="160"/>
  </cols>
  <sheetData>
    <row r="2" spans="1:12" x14ac:dyDescent="0.2">
      <c r="A2" s="26"/>
      <c r="B2" s="26"/>
      <c r="C2" s="26"/>
      <c r="D2" s="183" t="s">
        <v>600</v>
      </c>
      <c r="E2" s="122"/>
      <c r="F2" s="122"/>
      <c r="G2" s="122"/>
      <c r="H2" s="26"/>
    </row>
    <row r="3" spans="1:12" x14ac:dyDescent="0.2">
      <c r="A3" s="26"/>
      <c r="B3" s="26"/>
      <c r="C3" s="26"/>
      <c r="D3" s="26"/>
      <c r="E3" s="26"/>
      <c r="F3" s="26"/>
      <c r="G3" s="26"/>
      <c r="H3" s="26"/>
      <c r="L3" s="100" t="s">
        <v>600</v>
      </c>
    </row>
    <row r="4" spans="1:12" x14ac:dyDescent="0.2">
      <c r="A4" s="26"/>
      <c r="B4" s="26"/>
      <c r="C4" s="26"/>
      <c r="D4" s="122" t="s">
        <v>47</v>
      </c>
      <c r="E4" s="176" t="s">
        <v>371</v>
      </c>
      <c r="F4" s="176" t="s">
        <v>363</v>
      </c>
      <c r="G4" s="176" t="s">
        <v>364</v>
      </c>
      <c r="H4" s="26"/>
    </row>
    <row r="5" spans="1:12" x14ac:dyDescent="0.2">
      <c r="A5" s="26"/>
      <c r="B5" s="26"/>
      <c r="C5" s="26"/>
      <c r="D5" s="122"/>
      <c r="E5" s="176" t="s">
        <v>72</v>
      </c>
      <c r="F5" s="176" t="s">
        <v>72</v>
      </c>
      <c r="G5" s="176" t="s">
        <v>72</v>
      </c>
      <c r="H5" s="26"/>
    </row>
    <row r="6" spans="1:12" x14ac:dyDescent="0.2">
      <c r="A6" s="26"/>
      <c r="B6" s="26"/>
      <c r="C6" s="26"/>
      <c r="D6" s="177">
        <v>2005</v>
      </c>
      <c r="E6" s="176">
        <v>0.60450866400000003</v>
      </c>
      <c r="F6" s="176">
        <v>3.0467283550000004</v>
      </c>
      <c r="G6" s="176">
        <v>0.230596194</v>
      </c>
      <c r="H6" s="26"/>
    </row>
    <row r="7" spans="1:12" x14ac:dyDescent="0.2">
      <c r="A7" s="26"/>
      <c r="B7" s="26"/>
      <c r="C7" s="26"/>
      <c r="D7" s="177">
        <v>2006</v>
      </c>
      <c r="E7" s="176">
        <v>0.67765182499999987</v>
      </c>
      <c r="F7" s="176">
        <v>3.5466250340000003</v>
      </c>
      <c r="G7" s="176">
        <v>0.26998525700000003</v>
      </c>
      <c r="H7" s="26"/>
    </row>
    <row r="8" spans="1:12" x14ac:dyDescent="0.2">
      <c r="A8" s="26"/>
      <c r="B8" s="26"/>
      <c r="C8" s="26"/>
      <c r="D8" s="177">
        <v>2007</v>
      </c>
      <c r="E8" s="176">
        <v>0.90677857999999989</v>
      </c>
      <c r="F8" s="176">
        <v>4.2753237670000015</v>
      </c>
      <c r="G8" s="176">
        <v>0.29851073100000003</v>
      </c>
      <c r="H8" s="26"/>
    </row>
    <row r="9" spans="1:12" x14ac:dyDescent="0.2">
      <c r="A9" s="26"/>
      <c r="B9" s="26"/>
      <c r="C9" s="26"/>
      <c r="D9" s="177">
        <v>2008</v>
      </c>
      <c r="E9" s="176">
        <v>1.117111441</v>
      </c>
      <c r="F9" s="176">
        <v>4.9143290079999984</v>
      </c>
      <c r="G9" s="176">
        <v>0.3606059399999999</v>
      </c>
      <c r="H9" s="26"/>
    </row>
    <row r="10" spans="1:12" x14ac:dyDescent="0.2">
      <c r="A10" s="26"/>
      <c r="B10" s="26"/>
      <c r="C10" s="26"/>
      <c r="D10" s="177">
        <v>2009</v>
      </c>
      <c r="E10" s="176">
        <v>1.050669557</v>
      </c>
      <c r="F10" s="176">
        <v>4.7719807689999989</v>
      </c>
      <c r="G10" s="176">
        <v>0.35960479299999998</v>
      </c>
      <c r="H10" s="26"/>
    </row>
    <row r="11" spans="1:12" x14ac:dyDescent="0.2">
      <c r="A11" s="26"/>
      <c r="B11" s="26"/>
      <c r="C11" s="26"/>
      <c r="D11" s="177">
        <v>2010</v>
      </c>
      <c r="E11" s="176">
        <v>1.266662848</v>
      </c>
      <c r="F11" s="176">
        <v>5.4355787560000017</v>
      </c>
      <c r="G11" s="176">
        <v>0.36477348400000015</v>
      </c>
      <c r="H11" s="26"/>
    </row>
    <row r="12" spans="1:12" x14ac:dyDescent="0.2">
      <c r="A12" s="26"/>
      <c r="B12" s="26"/>
      <c r="C12" s="26"/>
      <c r="D12" s="177">
        <v>2011</v>
      </c>
      <c r="E12" s="176">
        <v>1.3387723149999999</v>
      </c>
      <c r="F12" s="176">
        <v>5.7641362349999996</v>
      </c>
      <c r="G12" s="176">
        <v>0.42527174499999981</v>
      </c>
      <c r="H12" s="26"/>
    </row>
    <row r="13" spans="1:12" x14ac:dyDescent="0.2">
      <c r="A13" s="26"/>
      <c r="B13" s="26"/>
      <c r="C13" s="26"/>
      <c r="D13" s="177">
        <v>2012</v>
      </c>
      <c r="E13" s="176">
        <v>1.5498096329999997</v>
      </c>
      <c r="F13" s="176">
        <v>6.3807016029999986</v>
      </c>
      <c r="G13" s="176">
        <v>0.39898820899999993</v>
      </c>
      <c r="H13" s="26"/>
    </row>
    <row r="14" spans="1:12" x14ac:dyDescent="0.2">
      <c r="A14" s="26"/>
      <c r="B14" s="26"/>
      <c r="C14" s="26"/>
      <c r="D14" s="177">
        <v>2013</v>
      </c>
      <c r="E14" s="176">
        <v>1.4478031739999997</v>
      </c>
      <c r="F14" s="176">
        <v>6.323984383</v>
      </c>
      <c r="G14" s="176">
        <v>0.42328580699999996</v>
      </c>
      <c r="H14" s="26"/>
    </row>
    <row r="15" spans="1:12" x14ac:dyDescent="0.2">
      <c r="A15" s="26"/>
      <c r="B15" s="26"/>
      <c r="C15" s="26"/>
      <c r="D15" s="177">
        <v>2014</v>
      </c>
      <c r="E15" s="176">
        <v>1.5284016069999999</v>
      </c>
      <c r="F15" s="176">
        <v>6.8825574650000014</v>
      </c>
      <c r="G15" s="176">
        <v>0.47628684499999996</v>
      </c>
      <c r="H15" s="26"/>
    </row>
    <row r="16" spans="1:12" x14ac:dyDescent="0.2">
      <c r="A16" s="26"/>
      <c r="B16" s="26"/>
      <c r="C16" s="26"/>
      <c r="D16" s="177">
        <v>2015</v>
      </c>
      <c r="E16" s="176">
        <v>1.8063905840000003</v>
      </c>
      <c r="F16" s="176">
        <v>6.2675317200000018</v>
      </c>
      <c r="G16" s="176">
        <v>0.4373385099999999</v>
      </c>
      <c r="H16" s="26"/>
    </row>
    <row r="17" spans="1:12" x14ac:dyDescent="0.2">
      <c r="A17" s="26"/>
      <c r="B17" s="26"/>
      <c r="C17" s="26"/>
      <c r="D17" s="177">
        <v>2016</v>
      </c>
      <c r="E17" s="176">
        <v>1.660225026</v>
      </c>
      <c r="F17" s="176">
        <v>5.6798434190000018</v>
      </c>
      <c r="G17" s="176">
        <v>0.43288207299999992</v>
      </c>
      <c r="H17" s="26"/>
    </row>
    <row r="18" spans="1:12" x14ac:dyDescent="0.2">
      <c r="A18" s="26"/>
      <c r="B18" s="26"/>
      <c r="C18" s="26"/>
      <c r="D18" s="177">
        <v>2017</v>
      </c>
      <c r="E18" s="176">
        <v>1.750397988</v>
      </c>
      <c r="F18" s="176">
        <v>6.2968598879999993</v>
      </c>
      <c r="G18" s="176">
        <v>0.43850397599999985</v>
      </c>
      <c r="H18" s="26"/>
    </row>
    <row r="19" spans="1:12" x14ac:dyDescent="0.2">
      <c r="A19" s="26"/>
      <c r="B19" s="26"/>
      <c r="C19" s="26"/>
      <c r="D19" s="177">
        <v>2018</v>
      </c>
      <c r="E19" s="176">
        <v>1.9774096499999998</v>
      </c>
      <c r="F19" s="176">
        <v>7.2444369809999989</v>
      </c>
      <c r="G19" s="176">
        <v>0.46272730700000003</v>
      </c>
      <c r="H19" s="26"/>
    </row>
    <row r="20" spans="1:12" x14ac:dyDescent="0.2">
      <c r="A20" s="26"/>
      <c r="B20" s="26"/>
      <c r="C20" s="26"/>
      <c r="D20" s="177">
        <v>2019</v>
      </c>
      <c r="E20" s="176">
        <v>2.0662134179999994</v>
      </c>
      <c r="F20" s="176">
        <v>7.3403349900000006</v>
      </c>
      <c r="G20" s="176">
        <v>0.44013514600000003</v>
      </c>
      <c r="H20" s="26"/>
    </row>
    <row r="21" spans="1:12" x14ac:dyDescent="0.2">
      <c r="A21" s="26"/>
      <c r="B21" s="26"/>
      <c r="C21" s="26"/>
      <c r="D21" s="26"/>
      <c r="E21" s="26"/>
      <c r="F21" s="26"/>
      <c r="G21" s="26"/>
      <c r="H21" s="26"/>
    </row>
    <row r="25" spans="1:12" x14ac:dyDescent="0.2">
      <c r="L25" s="160" t="s">
        <v>372</v>
      </c>
    </row>
    <row r="26" spans="1:12" x14ac:dyDescent="0.2">
      <c r="L26" s="160" t="s">
        <v>366</v>
      </c>
    </row>
    <row r="27" spans="1:12" x14ac:dyDescent="0.2">
      <c r="L27" s="160" t="s">
        <v>367</v>
      </c>
    </row>
    <row r="28" spans="1:12" x14ac:dyDescent="0.2">
      <c r="L28" s="160" t="s">
        <v>368</v>
      </c>
    </row>
    <row r="29" spans="1:12" x14ac:dyDescent="0.2">
      <c r="L29" s="160" t="s">
        <v>369</v>
      </c>
    </row>
    <row r="30" spans="1:12" x14ac:dyDescent="0.2">
      <c r="L30" s="160" t="s">
        <v>373</v>
      </c>
    </row>
  </sheetData>
  <pageMargins left="0.7" right="0.7" top="0.78740157499999996" bottom="0.78740157499999996"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1A1AC-F2BD-4323-82F4-350C93C3DD8E}">
  <dimension ref="A2:M25"/>
  <sheetViews>
    <sheetView workbookViewId="0">
      <selection activeCell="G10" sqref="G10"/>
    </sheetView>
  </sheetViews>
  <sheetFormatPr baseColWidth="10" defaultColWidth="9.1640625" defaultRowHeight="15" x14ac:dyDescent="0.2"/>
  <cols>
    <col min="5" max="5" width="11.5" bestFit="1" customWidth="1"/>
    <col min="6" max="6" width="12" bestFit="1" customWidth="1"/>
    <col min="11" max="11" width="9.1640625" style="58"/>
    <col min="12" max="16384" width="9.1640625" style="81"/>
  </cols>
  <sheetData>
    <row r="2" spans="4:13" x14ac:dyDescent="0.2">
      <c r="D2" s="183" t="s">
        <v>599</v>
      </c>
      <c r="E2" s="59"/>
      <c r="F2" s="59"/>
    </row>
    <row r="3" spans="4:13" x14ac:dyDescent="0.2">
      <c r="D3" s="59"/>
      <c r="E3" s="176" t="s">
        <v>73</v>
      </c>
      <c r="F3" s="176" t="s">
        <v>74</v>
      </c>
    </row>
    <row r="4" spans="4:13" x14ac:dyDescent="0.2">
      <c r="D4" s="59" t="s">
        <v>75</v>
      </c>
      <c r="E4" s="176">
        <v>41.25</v>
      </c>
      <c r="F4" s="176">
        <v>33.99</v>
      </c>
      <c r="M4" s="184" t="s">
        <v>598</v>
      </c>
    </row>
    <row r="5" spans="4:13" x14ac:dyDescent="0.2">
      <c r="D5" s="59" t="s">
        <v>76</v>
      </c>
      <c r="E5" s="176">
        <v>39.51</v>
      </c>
      <c r="F5" s="176">
        <v>32.14</v>
      </c>
    </row>
    <row r="6" spans="4:13" x14ac:dyDescent="0.2">
      <c r="D6" s="59" t="s">
        <v>77</v>
      </c>
      <c r="E6" s="176">
        <v>36.24</v>
      </c>
      <c r="F6" s="176">
        <v>29.52</v>
      </c>
    </row>
    <row r="22" spans="13:13" x14ac:dyDescent="0.2">
      <c r="M22" s="82" t="s">
        <v>374</v>
      </c>
    </row>
    <row r="23" spans="13:13" x14ac:dyDescent="0.2">
      <c r="M23" s="82" t="s">
        <v>375</v>
      </c>
    </row>
    <row r="24" spans="13:13" x14ac:dyDescent="0.2">
      <c r="M24" s="82" t="s">
        <v>376</v>
      </c>
    </row>
    <row r="25" spans="13:13" x14ac:dyDescent="0.2">
      <c r="M25" s="82" t="s">
        <v>377</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898C9-1A10-4C29-A494-2461CF5A1556}">
  <dimension ref="A2:S63"/>
  <sheetViews>
    <sheetView workbookViewId="0">
      <selection activeCell="D2" sqref="D2"/>
    </sheetView>
  </sheetViews>
  <sheetFormatPr baseColWidth="10" defaultColWidth="11.5" defaultRowHeight="15" x14ac:dyDescent="0.2"/>
  <cols>
    <col min="4" max="4" width="34.5" customWidth="1"/>
    <col min="5" max="5" width="23" customWidth="1"/>
    <col min="6" max="6" width="20" customWidth="1"/>
    <col min="7" max="7" width="16.1640625" bestFit="1" customWidth="1"/>
    <col min="8" max="9" width="27.83203125" customWidth="1"/>
    <col min="10" max="10" width="12.83203125" style="89" customWidth="1"/>
    <col min="11" max="11" width="14.5" style="81" customWidth="1"/>
    <col min="12" max="12" width="20.5" style="81" customWidth="1"/>
    <col min="13" max="13" width="11.5" style="81"/>
    <col min="14" max="14" width="14.6640625" style="81" bestFit="1" customWidth="1"/>
    <col min="15" max="16384" width="11.5" style="81"/>
  </cols>
  <sheetData>
    <row r="2" spans="4:12" x14ac:dyDescent="0.2">
      <c r="D2" s="183" t="s">
        <v>557</v>
      </c>
    </row>
    <row r="4" spans="4:12" x14ac:dyDescent="0.2">
      <c r="D4" s="87" t="s">
        <v>12</v>
      </c>
      <c r="E4" s="188" t="s">
        <v>78</v>
      </c>
      <c r="F4" s="188" t="s">
        <v>84</v>
      </c>
      <c r="G4" s="188" t="s">
        <v>85</v>
      </c>
      <c r="H4" s="188" t="s">
        <v>79</v>
      </c>
      <c r="I4" s="188"/>
      <c r="J4" s="185"/>
      <c r="K4" s="190"/>
      <c r="L4" s="184" t="s">
        <v>557</v>
      </c>
    </row>
    <row r="5" spans="4:12" x14ac:dyDescent="0.2">
      <c r="D5" s="59" t="s">
        <v>86</v>
      </c>
      <c r="E5" s="189">
        <v>14.8</v>
      </c>
      <c r="F5" s="189" t="e">
        <f t="shared" ref="F5:F55" si="0">IF(E5&lt;=H5,E5,NA())</f>
        <v>#N/A</v>
      </c>
      <c r="G5" s="189">
        <f t="shared" ref="G5:G55" si="1">IF(E5&gt;H5,E5,NA())</f>
        <v>14.8</v>
      </c>
      <c r="H5" s="189">
        <v>14.4</v>
      </c>
      <c r="I5" s="189"/>
      <c r="J5" s="185"/>
      <c r="K5" s="190"/>
    </row>
    <row r="6" spans="4:12" x14ac:dyDescent="0.2">
      <c r="D6" s="59" t="s">
        <v>87</v>
      </c>
      <c r="E6" s="189">
        <v>11</v>
      </c>
      <c r="F6" s="189">
        <f t="shared" si="0"/>
        <v>11</v>
      </c>
      <c r="G6" s="189" t="e">
        <f t="shared" si="1"/>
        <v>#N/A</v>
      </c>
      <c r="H6" s="189">
        <v>12.7</v>
      </c>
      <c r="I6" s="189"/>
      <c r="J6" s="185"/>
      <c r="K6" s="190"/>
    </row>
    <row r="7" spans="4:12" x14ac:dyDescent="0.2">
      <c r="D7" s="59" t="s">
        <v>88</v>
      </c>
      <c r="E7" s="189">
        <v>11.4</v>
      </c>
      <c r="F7" s="189">
        <f t="shared" si="0"/>
        <v>11.4</v>
      </c>
      <c r="G7" s="189" t="e">
        <f t="shared" si="1"/>
        <v>#N/A</v>
      </c>
      <c r="H7" s="189">
        <v>13.8</v>
      </c>
      <c r="I7" s="189"/>
      <c r="J7" s="185"/>
      <c r="K7" s="190"/>
    </row>
    <row r="8" spans="4:12" x14ac:dyDescent="0.2">
      <c r="D8" s="59" t="s">
        <v>89</v>
      </c>
      <c r="E8" s="189">
        <v>13</v>
      </c>
      <c r="F8" s="189" t="e">
        <f t="shared" si="0"/>
        <v>#N/A</v>
      </c>
      <c r="G8" s="189">
        <f t="shared" si="1"/>
        <v>13</v>
      </c>
      <c r="H8" s="189">
        <v>12.7</v>
      </c>
      <c r="I8" s="189"/>
      <c r="J8" s="185"/>
      <c r="K8" s="190"/>
    </row>
    <row r="9" spans="4:12" x14ac:dyDescent="0.2">
      <c r="D9" s="59" t="s">
        <v>90</v>
      </c>
      <c r="E9" s="189">
        <v>9.1</v>
      </c>
      <c r="F9" s="189">
        <f t="shared" si="0"/>
        <v>9.1</v>
      </c>
      <c r="G9" s="189" t="e">
        <f t="shared" si="1"/>
        <v>#N/A</v>
      </c>
      <c r="H9" s="189">
        <v>9.4</v>
      </c>
      <c r="I9" s="189"/>
      <c r="J9" s="185"/>
      <c r="K9" s="190"/>
    </row>
    <row r="10" spans="4:12" x14ac:dyDescent="0.2">
      <c r="D10" s="59" t="s">
        <v>91</v>
      </c>
      <c r="E10" s="189">
        <v>11</v>
      </c>
      <c r="F10" s="189">
        <f t="shared" si="0"/>
        <v>11</v>
      </c>
      <c r="G10" s="189" t="e">
        <f t="shared" si="1"/>
        <v>#N/A</v>
      </c>
      <c r="H10" s="189">
        <v>11.1</v>
      </c>
      <c r="I10" s="189"/>
      <c r="J10" s="185"/>
      <c r="K10" s="190"/>
    </row>
    <row r="11" spans="4:12" x14ac:dyDescent="0.2">
      <c r="D11" s="59" t="s">
        <v>92</v>
      </c>
      <c r="E11" s="189">
        <v>13</v>
      </c>
      <c r="F11" s="189" t="e">
        <f t="shared" si="0"/>
        <v>#N/A</v>
      </c>
      <c r="G11" s="189">
        <f t="shared" si="1"/>
        <v>13</v>
      </c>
      <c r="H11" s="189">
        <v>12.4</v>
      </c>
      <c r="I11" s="189"/>
      <c r="J11" s="185"/>
      <c r="K11" s="190"/>
    </row>
    <row r="12" spans="4:12" x14ac:dyDescent="0.2">
      <c r="D12" s="59" t="s">
        <v>93</v>
      </c>
      <c r="E12" s="189">
        <v>11.3</v>
      </c>
      <c r="F12" s="189">
        <f t="shared" si="0"/>
        <v>11.3</v>
      </c>
      <c r="G12" s="189" t="e">
        <f t="shared" si="1"/>
        <v>#N/A</v>
      </c>
      <c r="H12" s="189">
        <v>12.9</v>
      </c>
      <c r="I12" s="189"/>
      <c r="J12" s="185"/>
      <c r="K12" s="190"/>
    </row>
    <row r="13" spans="4:12" x14ac:dyDescent="0.2">
      <c r="D13" s="59" t="s">
        <v>94</v>
      </c>
      <c r="E13" s="189">
        <v>6.2</v>
      </c>
      <c r="F13" s="189">
        <f t="shared" si="0"/>
        <v>6.2</v>
      </c>
      <c r="G13" s="189" t="e">
        <f t="shared" si="1"/>
        <v>#N/A</v>
      </c>
      <c r="H13" s="189">
        <v>8.9</v>
      </c>
      <c r="I13" s="189"/>
      <c r="J13" s="185"/>
      <c r="K13" s="190"/>
    </row>
    <row r="14" spans="4:12" x14ac:dyDescent="0.2">
      <c r="D14" s="59" t="s">
        <v>95</v>
      </c>
      <c r="E14" s="189">
        <v>5.9</v>
      </c>
      <c r="F14" s="189">
        <f t="shared" si="0"/>
        <v>5.9</v>
      </c>
      <c r="G14" s="189" t="e">
        <f t="shared" si="1"/>
        <v>#N/A</v>
      </c>
      <c r="H14" s="189">
        <v>8.8000000000000007</v>
      </c>
      <c r="I14" s="189"/>
      <c r="J14" s="185"/>
      <c r="K14" s="190"/>
    </row>
    <row r="15" spans="4:12" x14ac:dyDescent="0.2">
      <c r="D15" s="59" t="s">
        <v>96</v>
      </c>
      <c r="E15" s="189">
        <v>11.1</v>
      </c>
      <c r="F15" s="189">
        <f t="shared" si="0"/>
        <v>11.1</v>
      </c>
      <c r="G15" s="189" t="e">
        <f t="shared" si="1"/>
        <v>#N/A</v>
      </c>
      <c r="H15" s="189">
        <v>11.4</v>
      </c>
      <c r="I15" s="189"/>
      <c r="J15" s="185"/>
      <c r="K15" s="190"/>
    </row>
    <row r="16" spans="4:12" x14ac:dyDescent="0.2">
      <c r="D16" s="59" t="s">
        <v>97</v>
      </c>
      <c r="E16" s="189">
        <v>11.6</v>
      </c>
      <c r="F16" s="189">
        <f t="shared" si="0"/>
        <v>11.6</v>
      </c>
      <c r="G16" s="189" t="e">
        <f t="shared" si="1"/>
        <v>#N/A</v>
      </c>
      <c r="H16" s="189">
        <v>11.9</v>
      </c>
      <c r="I16" s="189"/>
      <c r="J16" s="185"/>
      <c r="K16" s="190"/>
    </row>
    <row r="17" spans="4:11" x14ac:dyDescent="0.2">
      <c r="D17" s="59" t="s">
        <v>98</v>
      </c>
      <c r="E17" s="189">
        <v>9</v>
      </c>
      <c r="F17" s="189">
        <f>IF(E17&lt;=H17,E17,NA())</f>
        <v>9</v>
      </c>
      <c r="G17" s="189" t="e">
        <f>IF(E17&gt;H17,E17,NA())</f>
        <v>#N/A</v>
      </c>
      <c r="H17" s="189">
        <v>10.9</v>
      </c>
      <c r="I17" s="189"/>
      <c r="J17" s="185"/>
      <c r="K17" s="190"/>
    </row>
    <row r="18" spans="4:11" x14ac:dyDescent="0.2">
      <c r="D18" s="59" t="s">
        <v>551</v>
      </c>
      <c r="E18" s="189">
        <v>8.6</v>
      </c>
      <c r="F18" s="189">
        <f>IF(E18&lt;=H18,E18,NA())</f>
        <v>8.6</v>
      </c>
      <c r="G18" s="189" t="e">
        <f>IF(E18&gt;H18,E18,NA())</f>
        <v>#N/A</v>
      </c>
      <c r="H18" s="189">
        <v>10.8</v>
      </c>
      <c r="I18" s="189"/>
      <c r="J18" s="185"/>
      <c r="K18" s="190"/>
    </row>
    <row r="19" spans="4:11" x14ac:dyDescent="0.2">
      <c r="D19" s="59" t="s">
        <v>99</v>
      </c>
      <c r="E19" s="189">
        <v>6.7</v>
      </c>
      <c r="F19" s="189">
        <f t="shared" si="0"/>
        <v>6.7</v>
      </c>
      <c r="G19" s="189" t="e">
        <f t="shared" si="1"/>
        <v>#N/A</v>
      </c>
      <c r="H19" s="189">
        <v>6.9</v>
      </c>
      <c r="I19" s="189"/>
      <c r="J19" s="185"/>
      <c r="K19" s="190"/>
    </row>
    <row r="20" spans="4:11" x14ac:dyDescent="0.2">
      <c r="D20" s="59" t="s">
        <v>100</v>
      </c>
      <c r="E20" s="189">
        <v>13.34</v>
      </c>
      <c r="F20" s="189" t="e">
        <f t="shared" si="0"/>
        <v>#N/A</v>
      </c>
      <c r="G20" s="189">
        <f t="shared" si="1"/>
        <v>13.34</v>
      </c>
      <c r="H20" s="189">
        <v>13.31</v>
      </c>
      <c r="I20" s="189"/>
      <c r="J20" s="185"/>
      <c r="K20" s="190"/>
    </row>
    <row r="21" spans="4:11" x14ac:dyDescent="0.2">
      <c r="D21" s="59" t="s">
        <v>101</v>
      </c>
      <c r="E21" s="189">
        <v>4.5999999999999996</v>
      </c>
      <c r="F21" s="189">
        <f t="shared" si="0"/>
        <v>4.5999999999999996</v>
      </c>
      <c r="G21" s="189" t="e">
        <f t="shared" si="1"/>
        <v>#N/A</v>
      </c>
      <c r="H21" s="189">
        <v>5.4</v>
      </c>
      <c r="I21" s="189"/>
      <c r="J21" s="185"/>
      <c r="K21" s="190"/>
    </row>
    <row r="22" spans="4:11" x14ac:dyDescent="0.2">
      <c r="D22" s="59" t="s">
        <v>378</v>
      </c>
      <c r="E22" s="189">
        <v>11.8</v>
      </c>
      <c r="F22" s="189">
        <f t="shared" si="0"/>
        <v>11.8</v>
      </c>
      <c r="G22" s="189" t="e">
        <f t="shared" si="1"/>
        <v>#N/A</v>
      </c>
      <c r="H22" s="189">
        <v>11.9</v>
      </c>
      <c r="I22" s="189"/>
      <c r="J22" s="185"/>
      <c r="K22" s="190"/>
    </row>
    <row r="23" spans="4:11" x14ac:dyDescent="0.2">
      <c r="D23" s="59" t="s">
        <v>102</v>
      </c>
      <c r="E23" s="189">
        <v>8.3000000000000007</v>
      </c>
      <c r="F23" s="189">
        <f t="shared" si="0"/>
        <v>8.3000000000000007</v>
      </c>
      <c r="G23" s="189" t="e">
        <f t="shared" si="1"/>
        <v>#N/A</v>
      </c>
      <c r="H23" s="189">
        <v>9.3000000000000007</v>
      </c>
      <c r="I23" s="189"/>
      <c r="J23" s="185"/>
      <c r="K23" s="190"/>
    </row>
    <row r="24" spans="4:11" x14ac:dyDescent="0.2">
      <c r="D24" s="59" t="s">
        <v>103</v>
      </c>
      <c r="E24" s="189">
        <v>12.6</v>
      </c>
      <c r="F24" s="189">
        <f t="shared" si="0"/>
        <v>12.6</v>
      </c>
      <c r="G24" s="189" t="e">
        <f t="shared" si="1"/>
        <v>#N/A</v>
      </c>
      <c r="H24" s="189">
        <v>13.4</v>
      </c>
      <c r="I24" s="189"/>
      <c r="J24" s="185"/>
      <c r="K24" s="190"/>
    </row>
    <row r="25" spans="4:11" x14ac:dyDescent="0.2">
      <c r="D25" s="59" t="s">
        <v>104</v>
      </c>
      <c r="E25" s="189">
        <v>10</v>
      </c>
      <c r="F25" s="189" t="e">
        <f t="shared" si="0"/>
        <v>#N/A</v>
      </c>
      <c r="G25" s="189">
        <f t="shared" si="1"/>
        <v>10</v>
      </c>
      <c r="H25" s="189">
        <v>9.8000000000000007</v>
      </c>
      <c r="I25" s="189"/>
      <c r="J25" s="185"/>
      <c r="K25" s="190"/>
    </row>
    <row r="26" spans="4:11" x14ac:dyDescent="0.2">
      <c r="D26" s="59" t="s">
        <v>105</v>
      </c>
      <c r="E26" s="189">
        <v>11.4</v>
      </c>
      <c r="F26" s="189">
        <f t="shared" si="0"/>
        <v>11.4</v>
      </c>
      <c r="G26" s="189" t="e">
        <f t="shared" si="1"/>
        <v>#N/A</v>
      </c>
      <c r="H26" s="189">
        <v>11.6</v>
      </c>
      <c r="I26" s="189"/>
      <c r="J26" s="185"/>
      <c r="K26" s="190"/>
    </row>
    <row r="27" spans="4:11" x14ac:dyDescent="0.2">
      <c r="D27" s="59" t="s">
        <v>106</v>
      </c>
      <c r="E27" s="189">
        <v>8</v>
      </c>
      <c r="F27" s="189">
        <f t="shared" si="0"/>
        <v>8</v>
      </c>
      <c r="G27" s="189" t="e">
        <f t="shared" si="1"/>
        <v>#N/A</v>
      </c>
      <c r="H27" s="189">
        <v>10.8</v>
      </c>
      <c r="I27" s="189"/>
      <c r="J27" s="185"/>
      <c r="K27" s="190"/>
    </row>
    <row r="28" spans="4:11" x14ac:dyDescent="0.2">
      <c r="D28" s="59" t="s">
        <v>107</v>
      </c>
      <c r="E28" s="189">
        <v>11</v>
      </c>
      <c r="F28" s="189">
        <f t="shared" si="0"/>
        <v>11</v>
      </c>
      <c r="G28" s="189" t="e">
        <f t="shared" si="1"/>
        <v>#N/A</v>
      </c>
      <c r="H28" s="189">
        <v>11.7</v>
      </c>
      <c r="I28" s="189"/>
      <c r="J28" s="185"/>
      <c r="K28" s="190"/>
    </row>
    <row r="29" spans="4:11" x14ac:dyDescent="0.2">
      <c r="D29" s="59" t="s">
        <v>108</v>
      </c>
      <c r="E29" s="189">
        <v>11.7</v>
      </c>
      <c r="F29" s="189" t="e">
        <f t="shared" si="0"/>
        <v>#N/A</v>
      </c>
      <c r="G29" s="189">
        <f t="shared" si="1"/>
        <v>11.7</v>
      </c>
      <c r="H29" s="189">
        <v>10.9</v>
      </c>
      <c r="I29" s="189"/>
      <c r="J29" s="185"/>
      <c r="K29" s="190"/>
    </row>
    <row r="30" spans="4:11" x14ac:dyDescent="0.2">
      <c r="D30" s="59" t="s">
        <v>109</v>
      </c>
      <c r="E30" s="189">
        <v>9.1999999999999993</v>
      </c>
      <c r="F30" s="189">
        <f t="shared" si="0"/>
        <v>9.1999999999999993</v>
      </c>
      <c r="G30" s="189" t="e">
        <f t="shared" si="1"/>
        <v>#N/A</v>
      </c>
      <c r="H30" s="189">
        <v>10.4</v>
      </c>
      <c r="I30" s="189"/>
      <c r="J30" s="185"/>
      <c r="K30" s="190"/>
    </row>
    <row r="31" spans="4:11" x14ac:dyDescent="0.2">
      <c r="D31" s="59" t="s">
        <v>110</v>
      </c>
      <c r="E31" s="189">
        <v>13.1</v>
      </c>
      <c r="F31" s="189" t="e">
        <f t="shared" si="0"/>
        <v>#N/A</v>
      </c>
      <c r="G31" s="189">
        <f t="shared" si="1"/>
        <v>13.1</v>
      </c>
      <c r="H31" s="189">
        <v>12.6</v>
      </c>
      <c r="I31" s="189"/>
      <c r="J31" s="185"/>
      <c r="K31" s="190"/>
    </row>
    <row r="32" spans="4:11" x14ac:dyDescent="0.2">
      <c r="D32" s="59" t="s">
        <v>111</v>
      </c>
      <c r="E32" s="189">
        <v>10.199999999999999</v>
      </c>
      <c r="F32" s="189">
        <f t="shared" si="0"/>
        <v>10.199999999999999</v>
      </c>
      <c r="G32" s="189" t="e">
        <f t="shared" si="1"/>
        <v>#N/A</v>
      </c>
      <c r="H32" s="189">
        <v>10.199999999999999</v>
      </c>
      <c r="I32" s="189"/>
      <c r="J32" s="185"/>
      <c r="K32" s="190"/>
    </row>
    <row r="33" spans="4:19" x14ac:dyDescent="0.2">
      <c r="D33" s="59" t="s">
        <v>112</v>
      </c>
      <c r="E33" s="189">
        <v>11.2</v>
      </c>
      <c r="F33" s="189">
        <f t="shared" si="0"/>
        <v>11.2</v>
      </c>
      <c r="G33" s="189" t="e">
        <f t="shared" si="1"/>
        <v>#N/A</v>
      </c>
      <c r="H33" s="189">
        <v>11.3</v>
      </c>
      <c r="I33" s="189"/>
      <c r="J33" s="185"/>
      <c r="K33" s="190"/>
    </row>
    <row r="34" spans="4:19" x14ac:dyDescent="0.2">
      <c r="D34" s="59" t="s">
        <v>113</v>
      </c>
      <c r="E34" s="189">
        <v>6.8</v>
      </c>
      <c r="F34" s="189">
        <f t="shared" si="0"/>
        <v>6.8</v>
      </c>
      <c r="G34" s="189" t="e">
        <f t="shared" si="1"/>
        <v>#N/A</v>
      </c>
      <c r="H34" s="189">
        <v>8.1</v>
      </c>
      <c r="I34" s="189"/>
      <c r="J34" s="185"/>
      <c r="K34" s="190"/>
    </row>
    <row r="35" spans="4:19" x14ac:dyDescent="0.2">
      <c r="D35" s="59" t="s">
        <v>114</v>
      </c>
      <c r="E35" s="189">
        <v>8.6999999999999993</v>
      </c>
      <c r="F35" s="189" t="e">
        <f t="shared" si="0"/>
        <v>#N/A</v>
      </c>
      <c r="G35" s="189">
        <f t="shared" si="1"/>
        <v>8.6999999999999993</v>
      </c>
      <c r="H35" s="189">
        <v>8.5</v>
      </c>
      <c r="I35" s="189"/>
      <c r="J35" s="185"/>
      <c r="K35" s="190"/>
    </row>
    <row r="36" spans="4:19" x14ac:dyDescent="0.2">
      <c r="D36" s="59" t="s">
        <v>115</v>
      </c>
      <c r="E36" s="189">
        <v>15.7</v>
      </c>
      <c r="F36" s="189" t="e">
        <f t="shared" si="0"/>
        <v>#N/A</v>
      </c>
      <c r="G36" s="189">
        <f t="shared" si="1"/>
        <v>15.7</v>
      </c>
      <c r="H36" s="189">
        <v>14.4</v>
      </c>
      <c r="I36" s="189"/>
      <c r="J36" s="185"/>
      <c r="K36" s="190"/>
      <c r="M36" s="191"/>
      <c r="N36" s="191"/>
      <c r="O36" s="191"/>
      <c r="P36" s="191"/>
      <c r="Q36" s="191"/>
      <c r="R36" s="191"/>
      <c r="S36" s="191"/>
    </row>
    <row r="37" spans="4:19" x14ac:dyDescent="0.2">
      <c r="D37" s="59" t="s">
        <v>116</v>
      </c>
      <c r="E37" s="189">
        <v>13.3</v>
      </c>
      <c r="F37" s="189">
        <f t="shared" si="0"/>
        <v>13.3</v>
      </c>
      <c r="G37" s="189" t="e">
        <f t="shared" si="1"/>
        <v>#N/A</v>
      </c>
      <c r="H37" s="189">
        <v>14.1</v>
      </c>
      <c r="I37" s="189"/>
      <c r="J37" s="185"/>
      <c r="K37" s="190"/>
      <c r="L37" s="82"/>
    </row>
    <row r="38" spans="4:19" x14ac:dyDescent="0.2">
      <c r="D38" s="59" t="s">
        <v>117</v>
      </c>
      <c r="E38" s="189">
        <v>9.5</v>
      </c>
      <c r="F38" s="189">
        <f t="shared" si="0"/>
        <v>9.5</v>
      </c>
      <c r="G38" s="189" t="e">
        <f t="shared" si="1"/>
        <v>#N/A</v>
      </c>
      <c r="H38" s="189">
        <v>10.5</v>
      </c>
      <c r="I38" s="189"/>
      <c r="J38" s="185"/>
      <c r="K38" s="190"/>
    </row>
    <row r="39" spans="4:19" x14ac:dyDescent="0.2">
      <c r="D39" s="59" t="s">
        <v>552</v>
      </c>
      <c r="E39" s="189">
        <v>12.7</v>
      </c>
      <c r="F39" s="189" t="e">
        <f t="shared" si="0"/>
        <v>#N/A</v>
      </c>
      <c r="G39" s="189">
        <f>IF(E39&gt;H39,E39,NA())</f>
        <v>12.7</v>
      </c>
      <c r="H39" s="189">
        <v>12.5</v>
      </c>
      <c r="I39" s="189"/>
      <c r="J39" s="185"/>
      <c r="K39" s="190"/>
    </row>
    <row r="40" spans="4:19" x14ac:dyDescent="0.2">
      <c r="D40" s="59" t="s">
        <v>119</v>
      </c>
      <c r="E40" s="189">
        <v>5.7</v>
      </c>
      <c r="F40" s="189">
        <f t="shared" si="0"/>
        <v>5.7</v>
      </c>
      <c r="G40" s="189" t="e">
        <f t="shared" si="1"/>
        <v>#N/A</v>
      </c>
      <c r="H40" s="189">
        <v>7.2</v>
      </c>
      <c r="I40" s="189"/>
      <c r="J40" s="185"/>
      <c r="K40" s="190"/>
      <c r="L40" s="82" t="s">
        <v>548</v>
      </c>
    </row>
    <row r="41" spans="4:19" x14ac:dyDescent="0.2">
      <c r="D41" s="59" t="s">
        <v>120</v>
      </c>
      <c r="E41" s="189">
        <v>9.4</v>
      </c>
      <c r="F41" s="189">
        <f t="shared" si="0"/>
        <v>9.4</v>
      </c>
      <c r="G41" s="189" t="e">
        <f t="shared" si="1"/>
        <v>#N/A</v>
      </c>
      <c r="H41" s="189">
        <v>10.6</v>
      </c>
      <c r="I41" s="189"/>
      <c r="J41" s="185"/>
      <c r="K41" s="190"/>
    </row>
    <row r="42" spans="4:19" x14ac:dyDescent="0.2">
      <c r="D42" s="59" t="s">
        <v>121</v>
      </c>
      <c r="E42" s="189">
        <v>11.2</v>
      </c>
      <c r="F42" s="189">
        <f t="shared" si="0"/>
        <v>11.2</v>
      </c>
      <c r="G42" s="189" t="e">
        <f t="shared" si="1"/>
        <v>#N/A</v>
      </c>
      <c r="H42" s="189">
        <v>11.2</v>
      </c>
      <c r="I42" s="189"/>
      <c r="J42" s="185"/>
      <c r="K42" s="190"/>
    </row>
    <row r="43" spans="4:19" x14ac:dyDescent="0.2">
      <c r="D43" s="59" t="s">
        <v>122</v>
      </c>
      <c r="E43" s="189">
        <v>12.8</v>
      </c>
      <c r="F43" s="189" t="e">
        <f t="shared" si="0"/>
        <v>#N/A</v>
      </c>
      <c r="G43" s="189">
        <f t="shared" si="1"/>
        <v>12.8</v>
      </c>
      <c r="H43" s="189">
        <v>12.6</v>
      </c>
      <c r="I43" s="189"/>
      <c r="J43" s="185"/>
      <c r="K43" s="190"/>
    </row>
    <row r="44" spans="4:19" x14ac:dyDescent="0.2">
      <c r="D44" s="59" t="s">
        <v>123</v>
      </c>
      <c r="E44" s="189">
        <v>8.9</v>
      </c>
      <c r="F44" s="189" t="e">
        <f t="shared" si="0"/>
        <v>#N/A</v>
      </c>
      <c r="G44" s="189">
        <f t="shared" si="1"/>
        <v>8.9</v>
      </c>
      <c r="H44" s="189">
        <v>8.1999999999999993</v>
      </c>
      <c r="I44" s="189"/>
      <c r="J44" s="185"/>
      <c r="K44" s="190"/>
    </row>
    <row r="45" spans="4:19" x14ac:dyDescent="0.2">
      <c r="D45" s="59" t="s">
        <v>124</v>
      </c>
      <c r="E45" s="189">
        <v>15.3</v>
      </c>
      <c r="F45" s="189" t="e">
        <f t="shared" si="0"/>
        <v>#N/A</v>
      </c>
      <c r="G45" s="189">
        <f t="shared" si="1"/>
        <v>15.3</v>
      </c>
      <c r="H45" s="189">
        <v>13.1</v>
      </c>
      <c r="I45" s="189"/>
      <c r="J45" s="185"/>
      <c r="K45" s="190"/>
    </row>
    <row r="46" spans="4:19" x14ac:dyDescent="0.2">
      <c r="D46" s="59" t="s">
        <v>125</v>
      </c>
      <c r="E46" s="189">
        <v>9.6999999999999993</v>
      </c>
      <c r="F46" s="189">
        <f t="shared" si="0"/>
        <v>9.6999999999999993</v>
      </c>
      <c r="G46" s="189" t="e">
        <f t="shared" si="1"/>
        <v>#N/A</v>
      </c>
      <c r="H46" s="189">
        <v>10.6</v>
      </c>
      <c r="I46" s="189"/>
      <c r="J46" s="185"/>
      <c r="K46" s="190"/>
    </row>
    <row r="47" spans="4:19" x14ac:dyDescent="0.2">
      <c r="D47" s="59" t="s">
        <v>126</v>
      </c>
      <c r="E47" s="189">
        <v>14.2</v>
      </c>
      <c r="F47" s="189" t="e">
        <f t="shared" si="0"/>
        <v>#N/A</v>
      </c>
      <c r="G47" s="189">
        <f t="shared" si="1"/>
        <v>14.2</v>
      </c>
      <c r="H47" s="189">
        <v>13.4</v>
      </c>
      <c r="I47" s="189"/>
      <c r="J47" s="185"/>
      <c r="K47" s="190"/>
    </row>
    <row r="48" spans="4:19" x14ac:dyDescent="0.2">
      <c r="D48" s="59" t="s">
        <v>127</v>
      </c>
      <c r="E48" s="189">
        <v>3.5</v>
      </c>
      <c r="F48" s="189">
        <f t="shared" si="0"/>
        <v>3.5</v>
      </c>
      <c r="G48" s="189" t="e">
        <f t="shared" si="1"/>
        <v>#N/A</v>
      </c>
      <c r="H48" s="189">
        <v>5.9</v>
      </c>
      <c r="I48" s="189"/>
      <c r="J48" s="185"/>
      <c r="K48" s="190"/>
    </row>
    <row r="49" spans="4:11" x14ac:dyDescent="0.2">
      <c r="D49" s="59" t="s">
        <v>128</v>
      </c>
      <c r="E49" s="189">
        <v>7.7</v>
      </c>
      <c r="F49" s="189">
        <f t="shared" si="0"/>
        <v>7.7</v>
      </c>
      <c r="G49" s="189" t="e">
        <f t="shared" si="1"/>
        <v>#N/A</v>
      </c>
      <c r="H49" s="189">
        <v>8.3000000000000007</v>
      </c>
      <c r="I49" s="189"/>
      <c r="J49" s="185"/>
      <c r="K49" s="190"/>
    </row>
    <row r="50" spans="4:11" x14ac:dyDescent="0.2">
      <c r="D50" s="59" t="s">
        <v>379</v>
      </c>
      <c r="E50" s="189">
        <v>8.1999999999999993</v>
      </c>
      <c r="F50" s="189" t="e">
        <f t="shared" si="0"/>
        <v>#N/A</v>
      </c>
      <c r="G50" s="189">
        <f t="shared" si="1"/>
        <v>8.1999999999999993</v>
      </c>
      <c r="H50" s="189">
        <v>8</v>
      </c>
      <c r="I50" s="189"/>
      <c r="J50" s="185"/>
      <c r="K50" s="190"/>
    </row>
    <row r="51" spans="4:11" x14ac:dyDescent="0.2">
      <c r="D51" s="59" t="s">
        <v>129</v>
      </c>
      <c r="E51" s="189">
        <v>11.5</v>
      </c>
      <c r="F51" s="189">
        <f t="shared" si="0"/>
        <v>11.5</v>
      </c>
      <c r="G51" s="189" t="e">
        <f t="shared" si="1"/>
        <v>#N/A</v>
      </c>
      <c r="H51" s="189">
        <v>13.8</v>
      </c>
      <c r="I51" s="189"/>
      <c r="J51" s="185"/>
      <c r="K51" s="190"/>
    </row>
    <row r="52" spans="4:11" x14ac:dyDescent="0.2">
      <c r="D52" s="59" t="s">
        <v>130</v>
      </c>
      <c r="E52" s="189">
        <v>15.8</v>
      </c>
      <c r="F52" s="189" t="e">
        <f t="shared" si="0"/>
        <v>#N/A</v>
      </c>
      <c r="G52" s="189">
        <f t="shared" si="1"/>
        <v>15.8</v>
      </c>
      <c r="H52" s="189">
        <v>14.3</v>
      </c>
      <c r="I52" s="189"/>
      <c r="J52" s="185"/>
      <c r="K52" s="190"/>
    </row>
    <row r="53" spans="4:11" x14ac:dyDescent="0.2">
      <c r="D53" s="59" t="s">
        <v>131</v>
      </c>
      <c r="E53" s="189">
        <v>10.6</v>
      </c>
      <c r="F53" s="189">
        <f t="shared" si="0"/>
        <v>10.6</v>
      </c>
      <c r="G53" s="189" t="e">
        <f t="shared" si="1"/>
        <v>#N/A</v>
      </c>
      <c r="H53" s="189">
        <v>12.2</v>
      </c>
      <c r="I53" s="189"/>
      <c r="J53" s="185"/>
      <c r="K53" s="190"/>
    </row>
    <row r="54" spans="4:11" x14ac:dyDescent="0.2">
      <c r="D54" s="59" t="s">
        <v>132</v>
      </c>
      <c r="E54" s="189">
        <v>10.7</v>
      </c>
      <c r="F54" s="189">
        <f t="shared" si="0"/>
        <v>10.7</v>
      </c>
      <c r="G54" s="189" t="e">
        <f t="shared" si="1"/>
        <v>#N/A</v>
      </c>
      <c r="H54" s="189">
        <v>11.6</v>
      </c>
      <c r="I54" s="189"/>
      <c r="J54" s="185"/>
      <c r="K54" s="190"/>
    </row>
    <row r="55" spans="4:11" x14ac:dyDescent="0.2">
      <c r="D55" s="59" t="s">
        <v>133</v>
      </c>
      <c r="E55" s="189">
        <v>10.5</v>
      </c>
      <c r="F55" s="189">
        <f t="shared" si="0"/>
        <v>10.5</v>
      </c>
      <c r="G55" s="189" t="e">
        <f t="shared" si="1"/>
        <v>#N/A</v>
      </c>
      <c r="H55" s="189">
        <v>11.5</v>
      </c>
      <c r="I55" s="189"/>
      <c r="J55" s="185"/>
      <c r="K55" s="190"/>
    </row>
    <row r="56" spans="4:11" x14ac:dyDescent="0.2">
      <c r="D56" s="59" t="s">
        <v>553</v>
      </c>
      <c r="E56" s="189">
        <v>12.2</v>
      </c>
      <c r="F56" s="189"/>
      <c r="G56" s="189"/>
      <c r="H56" s="189">
        <v>12.3</v>
      </c>
      <c r="I56" s="189"/>
      <c r="J56" s="185"/>
      <c r="K56" s="190"/>
    </row>
    <row r="57" spans="4:11" x14ac:dyDescent="0.2">
      <c r="D57" s="59" t="s">
        <v>554</v>
      </c>
      <c r="E57" s="189">
        <v>9.4</v>
      </c>
      <c r="F57" s="189"/>
      <c r="G57" s="189"/>
      <c r="H57" s="189">
        <v>10.4</v>
      </c>
      <c r="I57" s="189"/>
      <c r="J57" s="185"/>
      <c r="K57" s="190"/>
    </row>
    <row r="58" spans="4:11" ht="31" x14ac:dyDescent="0.2">
      <c r="D58" s="180" t="s">
        <v>555</v>
      </c>
      <c r="E58" s="189">
        <v>16.600000000000001</v>
      </c>
      <c r="F58" s="189"/>
      <c r="G58" s="189"/>
      <c r="H58" s="189">
        <v>16</v>
      </c>
      <c r="I58" s="189"/>
      <c r="J58" s="185"/>
      <c r="K58" s="190"/>
    </row>
    <row r="59" spans="4:11" x14ac:dyDescent="0.2">
      <c r="D59" s="59" t="s">
        <v>556</v>
      </c>
      <c r="E59" s="189">
        <v>12.7</v>
      </c>
      <c r="F59" s="189"/>
      <c r="G59" s="189"/>
      <c r="H59" s="189">
        <v>12.7</v>
      </c>
      <c r="I59" s="189"/>
      <c r="J59" s="185"/>
      <c r="K59" s="190"/>
    </row>
    <row r="62" spans="4:11" ht="46" x14ac:dyDescent="0.2">
      <c r="D62" s="189" t="s">
        <v>135</v>
      </c>
      <c r="E62" s="189" t="s">
        <v>546</v>
      </c>
      <c r="F62" s="189" t="s">
        <v>547</v>
      </c>
      <c r="G62" s="194" t="s">
        <v>550</v>
      </c>
      <c r="H62" s="180" t="s">
        <v>549</v>
      </c>
      <c r="I62" s="32"/>
      <c r="J62" s="186"/>
      <c r="K62" s="192"/>
    </row>
    <row r="63" spans="4:11" x14ac:dyDescent="0.2">
      <c r="D63" s="195">
        <f>AVERAGE($E$5:$E$55)</f>
        <v>10.441960784313725</v>
      </c>
      <c r="E63" s="195">
        <f>AVERAGE($H$5:$H$55)</f>
        <v>11.023725490196082</v>
      </c>
      <c r="F63" s="195">
        <v>12.7</v>
      </c>
      <c r="G63" s="195">
        <f>AVERAGE($E$57,$H$57)</f>
        <v>9.9</v>
      </c>
      <c r="H63" s="195">
        <f>AVERAGE($E$58,$H$58)</f>
        <v>16.3</v>
      </c>
      <c r="I63" s="29"/>
      <c r="J63" s="187"/>
      <c r="K63" s="193"/>
    </row>
  </sheetData>
  <pageMargins left="0.7" right="0.7" top="0.78740157499999996" bottom="0.78740157499999996"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CDD6D-CE71-43AB-95DC-196A7B9615C3}">
  <dimension ref="A1:L23"/>
  <sheetViews>
    <sheetView topLeftCell="C1" workbookViewId="0">
      <selection activeCell="D2" sqref="D2"/>
    </sheetView>
  </sheetViews>
  <sheetFormatPr baseColWidth="10" defaultColWidth="9.1640625" defaultRowHeight="15" x14ac:dyDescent="0.2"/>
  <cols>
    <col min="4" max="4" width="13" customWidth="1"/>
    <col min="5" max="5" width="30.33203125" customWidth="1"/>
    <col min="6" max="6" width="9" customWidth="1"/>
    <col min="7" max="7" width="19.1640625" bestFit="1" customWidth="1"/>
    <col min="10" max="10" width="9.1640625" style="58"/>
    <col min="11" max="16384" width="9.1640625" style="81"/>
  </cols>
  <sheetData>
    <row r="1" spans="4:12" ht="31.5" customHeight="1" x14ac:dyDescent="0.2"/>
    <row r="2" spans="4:12" x14ac:dyDescent="0.2">
      <c r="D2" s="197" t="s">
        <v>380</v>
      </c>
      <c r="E2" s="196"/>
      <c r="F2" s="30"/>
      <c r="G2" s="30"/>
      <c r="L2" s="200" t="s">
        <v>380</v>
      </c>
    </row>
    <row r="3" spans="4:12" x14ac:dyDescent="0.2">
      <c r="D3" s="188" t="s">
        <v>387</v>
      </c>
      <c r="E3" s="176" t="s">
        <v>386</v>
      </c>
    </row>
    <row r="4" spans="4:12" x14ac:dyDescent="0.2">
      <c r="D4" s="189" t="s">
        <v>0</v>
      </c>
      <c r="E4" s="198">
        <v>0.31372710598288678</v>
      </c>
    </row>
    <row r="5" spans="4:12" x14ac:dyDescent="0.2">
      <c r="D5" s="189" t="s">
        <v>136</v>
      </c>
      <c r="E5" s="198">
        <v>0.72699051775507617</v>
      </c>
    </row>
    <row r="6" spans="4:12" x14ac:dyDescent="0.2">
      <c r="D6" s="189" t="s">
        <v>137</v>
      </c>
      <c r="E6" s="198">
        <v>0.7743494180250835</v>
      </c>
    </row>
    <row r="7" spans="4:12" x14ac:dyDescent="0.2">
      <c r="D7" s="189" t="s">
        <v>138</v>
      </c>
      <c r="E7" s="198">
        <v>0.86034855195097104</v>
      </c>
    </row>
    <row r="8" spans="4:12" x14ac:dyDescent="0.2">
      <c r="D8" s="189" t="s">
        <v>139</v>
      </c>
      <c r="E8" s="198">
        <v>0.20603047632499061</v>
      </c>
    </row>
    <row r="19" spans="12:12" x14ac:dyDescent="0.2">
      <c r="L19" s="199" t="s">
        <v>381</v>
      </c>
    </row>
    <row r="20" spans="12:12" x14ac:dyDescent="0.2">
      <c r="L20" s="82" t="s">
        <v>382</v>
      </c>
    </row>
    <row r="21" spans="12:12" x14ac:dyDescent="0.2">
      <c r="L21" s="82" t="s">
        <v>383</v>
      </c>
    </row>
    <row r="22" spans="12:12" x14ac:dyDescent="0.2">
      <c r="L22" s="82" t="s">
        <v>384</v>
      </c>
    </row>
    <row r="23" spans="12:12" x14ac:dyDescent="0.2">
      <c r="L23" s="82" t="s">
        <v>385</v>
      </c>
    </row>
  </sheetData>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CCFE2-B0C0-4DAC-B729-75D31D927CF4}">
  <dimension ref="A2:J33"/>
  <sheetViews>
    <sheetView zoomScale="85" zoomScaleNormal="85" workbookViewId="0">
      <selection activeCell="D2" sqref="D2"/>
    </sheetView>
  </sheetViews>
  <sheetFormatPr baseColWidth="10" defaultColWidth="9.1640625" defaultRowHeight="15" x14ac:dyDescent="0.2"/>
  <cols>
    <col min="3" max="3" width="9.1640625" customWidth="1"/>
    <col min="4" max="4" width="68.83203125" bestFit="1" customWidth="1"/>
    <col min="5" max="5" width="31.33203125" customWidth="1"/>
    <col min="6" max="6" width="30" customWidth="1"/>
    <col min="8" max="8" width="9.1640625" style="58"/>
    <col min="9" max="16384" width="9.1640625" style="81"/>
  </cols>
  <sheetData>
    <row r="2" spans="4:10" x14ac:dyDescent="0.2">
      <c r="D2" s="197" t="s">
        <v>388</v>
      </c>
      <c r="E2" s="44"/>
      <c r="F2" s="44"/>
      <c r="J2" s="200" t="s">
        <v>388</v>
      </c>
    </row>
    <row r="3" spans="4:10" x14ac:dyDescent="0.2">
      <c r="D3" s="188" t="s">
        <v>140</v>
      </c>
      <c r="E3" s="201" t="s">
        <v>141</v>
      </c>
      <c r="F3" s="201" t="s">
        <v>142</v>
      </c>
    </row>
    <row r="4" spans="4:10" x14ac:dyDescent="0.2">
      <c r="D4" s="59" t="s">
        <v>143</v>
      </c>
      <c r="E4" s="198">
        <v>211.68576009915623</v>
      </c>
      <c r="F4" s="198">
        <v>277.89983599335955</v>
      </c>
    </row>
    <row r="5" spans="4:10" x14ac:dyDescent="0.2">
      <c r="D5" s="59" t="s">
        <v>144</v>
      </c>
      <c r="E5" s="198">
        <v>226.46547183284289</v>
      </c>
      <c r="F5" s="198">
        <v>279.22196426410608</v>
      </c>
    </row>
    <row r="6" spans="4:10" x14ac:dyDescent="0.2">
      <c r="D6" s="59" t="s">
        <v>145</v>
      </c>
      <c r="E6" s="198">
        <v>145.12101061007183</v>
      </c>
      <c r="F6" s="198">
        <v>379.91223187397048</v>
      </c>
    </row>
    <row r="7" spans="4:10" x14ac:dyDescent="0.2">
      <c r="D7" s="59" t="s">
        <v>394</v>
      </c>
      <c r="E7" s="198">
        <v>167.32400379795359</v>
      </c>
      <c r="F7" s="198">
        <v>362.81465109047201</v>
      </c>
    </row>
    <row r="8" spans="4:10" x14ac:dyDescent="0.2">
      <c r="D8" s="59" t="s">
        <v>146</v>
      </c>
      <c r="E8" s="198">
        <v>66.713686715106007</v>
      </c>
      <c r="F8" s="198">
        <v>494.47512327494258</v>
      </c>
    </row>
    <row r="9" spans="4:10" x14ac:dyDescent="0.2">
      <c r="D9" s="59" t="s">
        <v>395</v>
      </c>
      <c r="E9" s="198">
        <v>174.94604420821224</v>
      </c>
      <c r="F9" s="198">
        <v>408.68559892620004</v>
      </c>
    </row>
    <row r="10" spans="4:10" x14ac:dyDescent="0.2">
      <c r="D10" s="59" t="s">
        <v>393</v>
      </c>
      <c r="E10" s="198">
        <v>352.60524680248693</v>
      </c>
      <c r="F10" s="198">
        <v>282.09566049566359</v>
      </c>
    </row>
    <row r="11" spans="4:10" x14ac:dyDescent="0.2">
      <c r="D11" s="59" t="s">
        <v>148</v>
      </c>
      <c r="E11" s="198">
        <v>244.46784094215178</v>
      </c>
      <c r="F11" s="198">
        <v>398.52172890809072</v>
      </c>
    </row>
    <row r="12" spans="4:10" x14ac:dyDescent="0.2">
      <c r="D12" s="59" t="s">
        <v>392</v>
      </c>
      <c r="E12" s="198">
        <v>353.60495697922255</v>
      </c>
      <c r="F12" s="198">
        <v>320.92242079481127</v>
      </c>
    </row>
    <row r="13" spans="4:10" x14ac:dyDescent="0.2">
      <c r="D13" s="59" t="s">
        <v>150</v>
      </c>
      <c r="E13" s="198">
        <v>158.80012507165981</v>
      </c>
      <c r="F13" s="198">
        <v>526.4498446937132</v>
      </c>
    </row>
    <row r="14" spans="4:10" x14ac:dyDescent="0.2">
      <c r="D14" s="59" t="s">
        <v>391</v>
      </c>
      <c r="E14" s="198">
        <v>346.89620074937994</v>
      </c>
      <c r="F14" s="198">
        <v>407.79377604943369</v>
      </c>
    </row>
    <row r="15" spans="4:10" x14ac:dyDescent="0.2">
      <c r="D15" s="59" t="s">
        <v>151</v>
      </c>
      <c r="E15" s="198">
        <v>485.61301591668513</v>
      </c>
      <c r="F15" s="198">
        <v>332.42740207068005</v>
      </c>
    </row>
    <row r="16" spans="4:10" x14ac:dyDescent="0.2">
      <c r="D16" s="59" t="s">
        <v>152</v>
      </c>
      <c r="E16" s="198">
        <v>533.92759884974032</v>
      </c>
      <c r="F16" s="198">
        <v>332.64449659366807</v>
      </c>
    </row>
    <row r="17" spans="4:10" x14ac:dyDescent="0.2">
      <c r="D17" s="59" t="s">
        <v>390</v>
      </c>
      <c r="E17" s="198">
        <v>234.64427797266464</v>
      </c>
      <c r="F17" s="198">
        <v>642.50842897786868</v>
      </c>
    </row>
    <row r="18" spans="4:10" x14ac:dyDescent="0.2">
      <c r="D18" s="59" t="s">
        <v>154</v>
      </c>
      <c r="E18" s="198">
        <v>335.95068309564567</v>
      </c>
      <c r="F18" s="198">
        <v>595.40461577463986</v>
      </c>
    </row>
    <row r="19" spans="4:10" x14ac:dyDescent="0.2">
      <c r="D19" s="59" t="s">
        <v>155</v>
      </c>
      <c r="E19" s="198">
        <v>304.62595166473244</v>
      </c>
      <c r="F19" s="198">
        <v>836.42261724071739</v>
      </c>
    </row>
    <row r="20" spans="4:10" x14ac:dyDescent="0.2">
      <c r="D20" s="59" t="s">
        <v>156</v>
      </c>
      <c r="E20" s="198">
        <v>591.8874497757904</v>
      </c>
      <c r="F20" s="198">
        <v>664.59987459817489</v>
      </c>
    </row>
    <row r="21" spans="4:10" x14ac:dyDescent="0.2">
      <c r="D21" s="59" t="s">
        <v>157</v>
      </c>
      <c r="E21" s="198">
        <v>572.56439840284202</v>
      </c>
      <c r="F21" s="198">
        <v>819.88513666245251</v>
      </c>
    </row>
    <row r="22" spans="4:10" x14ac:dyDescent="0.2">
      <c r="E22" s="9"/>
      <c r="F22" s="9"/>
    </row>
    <row r="23" spans="4:10" x14ac:dyDescent="0.2">
      <c r="E23" s="9"/>
      <c r="F23" s="9"/>
    </row>
    <row r="24" spans="4:10" ht="42" customHeight="1" x14ac:dyDescent="0.2">
      <c r="D24" s="30"/>
      <c r="E24" s="30"/>
      <c r="F24" s="30"/>
    </row>
    <row r="32" spans="4:10" x14ac:dyDescent="0.2">
      <c r="J32" s="199" t="s">
        <v>381</v>
      </c>
    </row>
    <row r="33" spans="10:10" x14ac:dyDescent="0.2">
      <c r="J33" s="82" t="s">
        <v>389</v>
      </c>
    </row>
  </sheetData>
  <pageMargins left="0.75" right="0.75" top="1" bottom="1" header="0.5" footer="0.5"/>
  <pageSetup paperSize="9" orientation="portrait" horizontalDpi="0" verticalDpi="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5666E-255C-4F44-A4B1-EA6E3523824F}">
  <dimension ref="A2:J33"/>
  <sheetViews>
    <sheetView zoomScale="93" zoomScaleNormal="93" workbookViewId="0">
      <selection activeCell="C15" sqref="C15"/>
    </sheetView>
  </sheetViews>
  <sheetFormatPr baseColWidth="10" defaultColWidth="21.33203125" defaultRowHeight="15" x14ac:dyDescent="0.2"/>
  <cols>
    <col min="4" max="4" width="39" customWidth="1"/>
    <col min="5" max="5" width="55.5" bestFit="1" customWidth="1"/>
    <col min="8" max="8" width="21.33203125" style="58"/>
    <col min="9" max="16384" width="21.33203125" style="81"/>
  </cols>
  <sheetData>
    <row r="2" spans="4:10" ht="43.5" customHeight="1" x14ac:dyDescent="0.2">
      <c r="D2" s="197" t="s">
        <v>586</v>
      </c>
      <c r="E2" s="197"/>
      <c r="J2" s="200" t="s">
        <v>399</v>
      </c>
    </row>
    <row r="3" spans="4:10" x14ac:dyDescent="0.2">
      <c r="D3" s="87" t="s">
        <v>396</v>
      </c>
      <c r="E3" s="201" t="s">
        <v>158</v>
      </c>
    </row>
    <row r="4" spans="4:10" x14ac:dyDescent="0.2">
      <c r="D4" s="60" t="s">
        <v>147</v>
      </c>
      <c r="E4" s="201">
        <v>169.51019605342839</v>
      </c>
    </row>
    <row r="5" spans="4:10" x14ac:dyDescent="0.2">
      <c r="D5" s="59" t="s">
        <v>149</v>
      </c>
      <c r="E5" s="201">
        <v>170.26059899424797</v>
      </c>
    </row>
    <row r="6" spans="4:10" x14ac:dyDescent="0.2">
      <c r="D6" s="59" t="s">
        <v>159</v>
      </c>
      <c r="E6" s="201">
        <v>173.0014501267616</v>
      </c>
    </row>
    <row r="7" spans="4:10" x14ac:dyDescent="0.2">
      <c r="D7" s="59" t="s">
        <v>160</v>
      </c>
      <c r="E7" s="201">
        <v>181.79515553813059</v>
      </c>
    </row>
    <row r="8" spans="4:10" x14ac:dyDescent="0.2">
      <c r="D8" s="59" t="s">
        <v>161</v>
      </c>
      <c r="E8" s="201">
        <v>195.04671235243825</v>
      </c>
    </row>
    <row r="9" spans="4:10" x14ac:dyDescent="0.2">
      <c r="D9" s="59" t="s">
        <v>162</v>
      </c>
      <c r="E9" s="201">
        <v>203.24481534825753</v>
      </c>
    </row>
    <row r="10" spans="4:10" x14ac:dyDescent="0.2">
      <c r="D10" s="59" t="s">
        <v>153</v>
      </c>
      <c r="E10" s="201">
        <v>214.09082386435912</v>
      </c>
    </row>
    <row r="11" spans="4:10" x14ac:dyDescent="0.2">
      <c r="D11" s="59" t="s">
        <v>144</v>
      </c>
      <c r="E11" s="201">
        <v>227.97949144306671</v>
      </c>
    </row>
    <row r="12" spans="4:10" x14ac:dyDescent="0.2">
      <c r="D12" s="59" t="s">
        <v>163</v>
      </c>
      <c r="E12" s="201">
        <v>246.16267990788069</v>
      </c>
    </row>
    <row r="13" spans="4:10" x14ac:dyDescent="0.2">
      <c r="D13" s="59" t="s">
        <v>398</v>
      </c>
      <c r="E13" s="201">
        <v>246.97191542706645</v>
      </c>
    </row>
    <row r="14" spans="4:10" x14ac:dyDescent="0.2">
      <c r="D14" s="59" t="s">
        <v>145</v>
      </c>
      <c r="E14" s="201">
        <v>280.51694729715479</v>
      </c>
    </row>
    <row r="15" spans="4:10" x14ac:dyDescent="0.2">
      <c r="D15" s="59" t="s">
        <v>397</v>
      </c>
      <c r="E15" s="201">
        <v>323.15307047249178</v>
      </c>
    </row>
    <row r="16" spans="4:10" x14ac:dyDescent="0.2">
      <c r="D16" s="59" t="s">
        <v>151</v>
      </c>
      <c r="E16" s="201">
        <v>351.2035315702405</v>
      </c>
    </row>
    <row r="17" spans="4:10" x14ac:dyDescent="0.2">
      <c r="D17" s="59" t="s">
        <v>154</v>
      </c>
      <c r="E17" s="201">
        <v>365.56971506474861</v>
      </c>
    </row>
    <row r="18" spans="4:10" x14ac:dyDescent="0.2">
      <c r="D18" s="59" t="s">
        <v>155</v>
      </c>
      <c r="E18" s="201">
        <v>367.05768243882375</v>
      </c>
    </row>
    <row r="19" spans="4:10" x14ac:dyDescent="0.2">
      <c r="D19" s="59" t="s">
        <v>394</v>
      </c>
      <c r="E19" s="201">
        <v>372.06467014740304</v>
      </c>
    </row>
    <row r="20" spans="4:10" x14ac:dyDescent="0.2">
      <c r="D20" s="59" t="s">
        <v>156</v>
      </c>
      <c r="E20" s="201">
        <v>462.81041527650444</v>
      </c>
    </row>
    <row r="21" spans="4:10" x14ac:dyDescent="0.2">
      <c r="D21" s="59" t="s">
        <v>157</v>
      </c>
      <c r="E21" s="201">
        <v>1950.41781260059</v>
      </c>
    </row>
    <row r="22" spans="4:10" x14ac:dyDescent="0.2">
      <c r="D22" s="30"/>
      <c r="E22" s="30"/>
    </row>
    <row r="32" spans="4:10" x14ac:dyDescent="0.2">
      <c r="J32" s="82" t="s">
        <v>381</v>
      </c>
    </row>
    <row r="33" spans="10:10" x14ac:dyDescent="0.2">
      <c r="J33" s="82" t="s">
        <v>389</v>
      </c>
    </row>
  </sheetData>
  <pageMargins left="0.75" right="0.75" top="1" bottom="1" header="0.5" footer="0.5"/>
  <pageSetup paperSize="9" orientation="portrait" horizontalDpi="0" verticalDpi="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E1C93-61CA-4E79-B58D-719BF5A64787}">
  <dimension ref="A2:J60"/>
  <sheetViews>
    <sheetView zoomScaleNormal="100" workbookViewId="0">
      <selection activeCell="D2" sqref="D2"/>
    </sheetView>
  </sheetViews>
  <sheetFormatPr baseColWidth="10" defaultColWidth="9.1640625" defaultRowHeight="16" x14ac:dyDescent="0.2"/>
  <cols>
    <col min="1" max="3" width="9.1640625" style="10"/>
    <col min="4" max="4" width="28.33203125" style="10" customWidth="1"/>
    <col min="5" max="5" width="57.6640625" style="10" bestFit="1" customWidth="1"/>
    <col min="6" max="6" width="31.33203125" style="10" bestFit="1" customWidth="1"/>
    <col min="7" max="7" width="31.33203125" style="10" customWidth="1"/>
    <col min="8" max="8" width="31.33203125" style="212" customWidth="1"/>
    <col min="9" max="9" width="28.5" style="216" customWidth="1"/>
    <col min="10" max="16384" width="9.1640625" style="216"/>
  </cols>
  <sheetData>
    <row r="2" spans="1:10" ht="36" customHeight="1" x14ac:dyDescent="0.2">
      <c r="D2" s="202" t="s">
        <v>587</v>
      </c>
      <c r="E2" s="45"/>
      <c r="F2" s="45"/>
      <c r="G2" s="45"/>
      <c r="H2" s="209"/>
      <c r="I2" s="215"/>
      <c r="J2" s="215"/>
    </row>
    <row r="3" spans="1:10" x14ac:dyDescent="0.2">
      <c r="D3" s="204" t="s">
        <v>400</v>
      </c>
      <c r="E3" s="201" t="s">
        <v>164</v>
      </c>
      <c r="F3" s="201" t="s">
        <v>165</v>
      </c>
      <c r="G3" s="204"/>
      <c r="H3" s="210"/>
    </row>
    <row r="4" spans="1:10" x14ac:dyDescent="0.2">
      <c r="D4" s="205" t="s">
        <v>166</v>
      </c>
      <c r="E4" s="201">
        <v>44434.153039872959</v>
      </c>
      <c r="F4" s="201">
        <f>E4/1000</f>
        <v>44.43415303987296</v>
      </c>
      <c r="G4" s="206"/>
      <c r="H4" s="211"/>
      <c r="J4" s="217" t="s">
        <v>405</v>
      </c>
    </row>
    <row r="5" spans="1:10" x14ac:dyDescent="0.2">
      <c r="D5" s="205" t="s">
        <v>167</v>
      </c>
      <c r="E5" s="201">
        <v>283.69707760947938</v>
      </c>
      <c r="F5" s="201">
        <f t="shared" ref="F5:F11" si="0">E5/1000</f>
        <v>0.28369707760947938</v>
      </c>
      <c r="G5" s="206"/>
      <c r="H5" s="211"/>
    </row>
    <row r="6" spans="1:10" x14ac:dyDescent="0.2">
      <c r="A6" s="47"/>
      <c r="B6" s="47"/>
      <c r="C6" s="47"/>
      <c r="D6" s="205" t="s">
        <v>168</v>
      </c>
      <c r="E6" s="201">
        <v>467.85215898727415</v>
      </c>
      <c r="F6" s="201">
        <f t="shared" si="0"/>
        <v>0.46785215898727417</v>
      </c>
      <c r="G6" s="206"/>
      <c r="H6" s="211"/>
    </row>
    <row r="7" spans="1:10" x14ac:dyDescent="0.2">
      <c r="A7" s="47"/>
      <c r="B7" s="47"/>
      <c r="C7" s="47"/>
      <c r="D7" s="205" t="s">
        <v>169</v>
      </c>
      <c r="E7" s="201">
        <v>1259.6731201988573</v>
      </c>
      <c r="F7" s="201">
        <f t="shared" si="0"/>
        <v>1.2596731201988574</v>
      </c>
      <c r="G7" s="206"/>
      <c r="H7" s="211"/>
    </row>
    <row r="8" spans="1:10" x14ac:dyDescent="0.2">
      <c r="A8" s="47"/>
      <c r="B8" s="47"/>
      <c r="C8" s="47"/>
      <c r="D8" s="205" t="s">
        <v>170</v>
      </c>
      <c r="E8" s="201">
        <v>429.6043398711995</v>
      </c>
      <c r="F8" s="201">
        <f t="shared" si="0"/>
        <v>0.4296043398711995</v>
      </c>
      <c r="G8" s="206"/>
      <c r="H8" s="211"/>
    </row>
    <row r="9" spans="1:10" x14ac:dyDescent="0.2">
      <c r="A9" s="47"/>
      <c r="B9" s="47"/>
      <c r="C9" s="47"/>
      <c r="D9" s="205" t="s">
        <v>23</v>
      </c>
      <c r="E9" s="201">
        <v>3552.4495185625642</v>
      </c>
      <c r="F9" s="201">
        <f t="shared" si="0"/>
        <v>3.5524495185625642</v>
      </c>
      <c r="G9" s="206"/>
      <c r="H9" s="211"/>
    </row>
    <row r="10" spans="1:10" x14ac:dyDescent="0.2">
      <c r="A10" s="47"/>
      <c r="B10" s="47"/>
      <c r="C10" s="47"/>
      <c r="D10" s="205" t="s">
        <v>171</v>
      </c>
      <c r="E10" s="201">
        <v>18104.738549423913</v>
      </c>
      <c r="F10" s="201">
        <f t="shared" si="0"/>
        <v>18.104738549423914</v>
      </c>
      <c r="G10" s="206"/>
      <c r="H10" s="211"/>
    </row>
    <row r="11" spans="1:10" x14ac:dyDescent="0.2">
      <c r="A11" s="47"/>
      <c r="B11" s="47"/>
      <c r="C11" s="47"/>
      <c r="D11" s="205" t="s">
        <v>25</v>
      </c>
      <c r="E11" s="201">
        <v>37760.236336552902</v>
      </c>
      <c r="F11" s="201">
        <f t="shared" si="0"/>
        <v>37.7602363365529</v>
      </c>
      <c r="G11" s="206"/>
      <c r="H11" s="211"/>
    </row>
    <row r="12" spans="1:10" x14ac:dyDescent="0.2">
      <c r="A12" s="47"/>
      <c r="B12" s="47"/>
      <c r="C12" s="47"/>
      <c r="D12" s="205" t="s">
        <v>172</v>
      </c>
      <c r="E12" s="201">
        <v>1.370990530615483</v>
      </c>
      <c r="F12" s="201">
        <f>E12/1000</f>
        <v>1.3709905306154831E-3</v>
      </c>
      <c r="G12" s="206"/>
      <c r="H12" s="211"/>
    </row>
    <row r="13" spans="1:10" x14ac:dyDescent="0.2">
      <c r="A13" s="47"/>
      <c r="B13" s="47"/>
      <c r="C13" s="47"/>
      <c r="D13" s="207" t="s">
        <v>173</v>
      </c>
      <c r="E13" s="201">
        <v>0</v>
      </c>
      <c r="F13" s="201">
        <v>0</v>
      </c>
      <c r="G13" s="208"/>
      <c r="H13" s="211"/>
    </row>
    <row r="14" spans="1:10" x14ac:dyDescent="0.2">
      <c r="A14" s="47"/>
      <c r="B14" s="47"/>
      <c r="C14" s="47"/>
      <c r="D14" s="207" t="s">
        <v>174</v>
      </c>
      <c r="E14" s="201">
        <v>0</v>
      </c>
      <c r="F14" s="201">
        <v>0</v>
      </c>
      <c r="G14" s="208"/>
      <c r="H14" s="211"/>
    </row>
    <row r="15" spans="1:10" x14ac:dyDescent="0.2">
      <c r="A15" s="47"/>
      <c r="B15" s="47"/>
      <c r="C15" s="47"/>
      <c r="D15" s="207" t="s">
        <v>175</v>
      </c>
      <c r="E15" s="201">
        <v>103.91727497180307</v>
      </c>
      <c r="F15" s="201">
        <f t="shared" ref="F15:F57" si="1">E15/1000</f>
        <v>0.10391727497180307</v>
      </c>
      <c r="G15" s="208"/>
      <c r="H15" s="211"/>
    </row>
    <row r="16" spans="1:10" x14ac:dyDescent="0.2">
      <c r="A16" s="47"/>
      <c r="B16" s="47"/>
      <c r="C16" s="47"/>
      <c r="D16" s="207" t="s">
        <v>176</v>
      </c>
      <c r="E16" s="201">
        <v>1026.8563037384915</v>
      </c>
      <c r="F16" s="201">
        <f t="shared" si="1"/>
        <v>1.0268563037384915</v>
      </c>
      <c r="G16" s="208"/>
      <c r="H16" s="211"/>
    </row>
    <row r="17" spans="1:10" x14ac:dyDescent="0.2">
      <c r="A17" s="47"/>
      <c r="B17" s="47"/>
      <c r="C17" s="47"/>
      <c r="D17" s="207" t="s">
        <v>177</v>
      </c>
      <c r="E17" s="201">
        <v>334331.34330562124</v>
      </c>
      <c r="F17" s="201">
        <f t="shared" si="1"/>
        <v>334.33134330562126</v>
      </c>
      <c r="G17" s="208"/>
      <c r="H17" s="211"/>
    </row>
    <row r="18" spans="1:10" x14ac:dyDescent="0.2">
      <c r="A18" s="47"/>
      <c r="B18" s="47"/>
      <c r="C18" s="47"/>
      <c r="D18" s="207" t="s">
        <v>178</v>
      </c>
      <c r="E18" s="201">
        <v>1.496101911333432</v>
      </c>
      <c r="F18" s="201">
        <f t="shared" si="1"/>
        <v>1.496101911333432E-3</v>
      </c>
      <c r="G18" s="208"/>
      <c r="H18" s="211"/>
    </row>
    <row r="19" spans="1:10" x14ac:dyDescent="0.2">
      <c r="A19" s="47"/>
      <c r="B19" s="47"/>
      <c r="C19" s="47"/>
      <c r="D19" s="207" t="s">
        <v>179</v>
      </c>
      <c r="E19" s="201">
        <v>714800.36728131515</v>
      </c>
      <c r="F19" s="201">
        <f t="shared" si="1"/>
        <v>714.80036728131518</v>
      </c>
      <c r="G19" s="208"/>
      <c r="H19" s="211"/>
    </row>
    <row r="20" spans="1:10" x14ac:dyDescent="0.2">
      <c r="A20" s="47"/>
      <c r="B20" s="47"/>
      <c r="C20" s="47"/>
      <c r="D20" s="207" t="s">
        <v>180</v>
      </c>
      <c r="E20" s="201">
        <v>18.7946021262591</v>
      </c>
      <c r="F20" s="201">
        <f t="shared" si="1"/>
        <v>1.8794602126259101E-2</v>
      </c>
      <c r="G20" s="208"/>
      <c r="H20" s="211"/>
    </row>
    <row r="21" spans="1:10" x14ac:dyDescent="0.2">
      <c r="A21" s="47"/>
      <c r="B21" s="47"/>
      <c r="C21" s="47"/>
      <c r="D21" s="207" t="s">
        <v>181</v>
      </c>
      <c r="E21" s="201">
        <v>294.63814598995077</v>
      </c>
      <c r="F21" s="201">
        <f t="shared" si="1"/>
        <v>0.29463814598995075</v>
      </c>
      <c r="G21" s="208"/>
      <c r="H21" s="211"/>
    </row>
    <row r="22" spans="1:10" x14ac:dyDescent="0.2">
      <c r="A22" s="47"/>
      <c r="B22" s="47"/>
      <c r="C22" s="47"/>
      <c r="D22" s="207" t="s">
        <v>182</v>
      </c>
      <c r="E22" s="201">
        <v>196980.00365789919</v>
      </c>
      <c r="F22" s="201">
        <f t="shared" si="1"/>
        <v>196.98000365789918</v>
      </c>
      <c r="G22" s="208"/>
      <c r="H22" s="211"/>
    </row>
    <row r="23" spans="1:10" x14ac:dyDescent="0.2">
      <c r="A23" s="47"/>
      <c r="B23" s="47"/>
      <c r="C23" s="47"/>
      <c r="D23" s="207" t="s">
        <v>183</v>
      </c>
      <c r="E23" s="201">
        <v>3526.0034482285746</v>
      </c>
      <c r="F23" s="201">
        <f t="shared" si="1"/>
        <v>3.5260034482285745</v>
      </c>
      <c r="G23" s="208"/>
      <c r="H23" s="211"/>
    </row>
    <row r="24" spans="1:10" x14ac:dyDescent="0.2">
      <c r="A24" s="47"/>
      <c r="B24" s="47"/>
      <c r="C24" s="47"/>
      <c r="D24" s="207" t="s">
        <v>184</v>
      </c>
      <c r="E24" s="201">
        <v>129.32887936831048</v>
      </c>
      <c r="F24" s="201">
        <f t="shared" si="1"/>
        <v>0.12932887936831047</v>
      </c>
      <c r="G24" s="208"/>
      <c r="H24" s="211"/>
    </row>
    <row r="25" spans="1:10" x14ac:dyDescent="0.2">
      <c r="A25" s="47"/>
      <c r="B25" s="47"/>
      <c r="C25" s="47"/>
      <c r="D25" s="207" t="s">
        <v>20</v>
      </c>
      <c r="E25" s="201">
        <v>29.76577893358365</v>
      </c>
      <c r="F25" s="201">
        <f t="shared" si="1"/>
        <v>2.9765778933583651E-2</v>
      </c>
      <c r="G25" s="208"/>
      <c r="H25" s="211"/>
    </row>
    <row r="26" spans="1:10" x14ac:dyDescent="0.2">
      <c r="A26" s="47"/>
      <c r="B26" s="47"/>
      <c r="C26" s="47"/>
      <c r="D26" s="207" t="s">
        <v>185</v>
      </c>
      <c r="E26" s="201">
        <v>237971.68827137089</v>
      </c>
      <c r="F26" s="201">
        <f t="shared" si="1"/>
        <v>237.97168827137088</v>
      </c>
      <c r="G26" s="208"/>
      <c r="H26" s="211"/>
    </row>
    <row r="27" spans="1:10" x14ac:dyDescent="0.2">
      <c r="A27" s="47"/>
      <c r="B27" s="47"/>
      <c r="C27" s="47"/>
      <c r="D27" s="207" t="s">
        <v>186</v>
      </c>
      <c r="E27" s="201">
        <v>364.23183005642039</v>
      </c>
      <c r="F27" s="201">
        <f t="shared" si="1"/>
        <v>0.3642318300564204</v>
      </c>
      <c r="G27" s="208"/>
      <c r="H27" s="211"/>
      <c r="J27" s="218" t="s">
        <v>402</v>
      </c>
    </row>
    <row r="28" spans="1:10" x14ac:dyDescent="0.2">
      <c r="A28" s="47"/>
      <c r="B28" s="47"/>
      <c r="C28" s="47"/>
      <c r="D28" s="207" t="s">
        <v>187</v>
      </c>
      <c r="E28" s="201">
        <v>0</v>
      </c>
      <c r="F28" s="201">
        <v>0</v>
      </c>
      <c r="G28" s="208"/>
      <c r="H28" s="211"/>
      <c r="J28" s="218" t="s">
        <v>403</v>
      </c>
    </row>
    <row r="29" spans="1:10" x14ac:dyDescent="0.2">
      <c r="A29" s="47"/>
      <c r="B29" s="47"/>
      <c r="C29" s="47"/>
      <c r="D29" s="207" t="s">
        <v>80</v>
      </c>
      <c r="E29" s="201">
        <v>154664.61491185834</v>
      </c>
      <c r="F29" s="201">
        <f t="shared" si="1"/>
        <v>154.66461491185834</v>
      </c>
      <c r="G29" s="208"/>
      <c r="H29" s="211"/>
      <c r="J29" s="218" t="s">
        <v>404</v>
      </c>
    </row>
    <row r="30" spans="1:10" x14ac:dyDescent="0.2">
      <c r="A30" s="47"/>
      <c r="B30" s="47"/>
      <c r="C30" s="47"/>
      <c r="D30" s="207" t="s">
        <v>13</v>
      </c>
      <c r="E30" s="201">
        <v>138.80301463078351</v>
      </c>
      <c r="F30" s="201">
        <f t="shared" si="1"/>
        <v>0.13880301463078351</v>
      </c>
      <c r="G30" s="208"/>
      <c r="H30" s="211"/>
    </row>
    <row r="31" spans="1:10" x14ac:dyDescent="0.2">
      <c r="A31" s="47"/>
      <c r="B31" s="47"/>
      <c r="C31" s="47"/>
      <c r="D31" s="207" t="s">
        <v>188</v>
      </c>
      <c r="E31" s="201">
        <v>662.42207526632683</v>
      </c>
      <c r="F31" s="201">
        <f t="shared" si="1"/>
        <v>0.66242207526632679</v>
      </c>
      <c r="G31" s="208"/>
      <c r="H31" s="211"/>
    </row>
    <row r="32" spans="1:10" x14ac:dyDescent="0.2">
      <c r="A32" s="47"/>
      <c r="B32" s="47"/>
      <c r="C32" s="47"/>
      <c r="D32" s="207" t="s">
        <v>189</v>
      </c>
      <c r="E32" s="201">
        <v>157.16385458614417</v>
      </c>
      <c r="F32" s="201">
        <f t="shared" si="1"/>
        <v>0.15716385458614418</v>
      </c>
      <c r="G32" s="208"/>
      <c r="H32" s="211"/>
    </row>
    <row r="33" spans="1:8" x14ac:dyDescent="0.2">
      <c r="A33" s="47"/>
      <c r="B33" s="47"/>
      <c r="C33" s="47"/>
      <c r="D33" s="207" t="s">
        <v>26</v>
      </c>
      <c r="E33" s="201">
        <v>19391.243993924832</v>
      </c>
      <c r="F33" s="201">
        <f t="shared" si="1"/>
        <v>19.391243993924832</v>
      </c>
      <c r="G33" s="208"/>
      <c r="H33" s="211"/>
    </row>
    <row r="34" spans="1:8" x14ac:dyDescent="0.2">
      <c r="A34" s="47"/>
      <c r="B34" s="47"/>
      <c r="C34" s="47"/>
      <c r="D34" s="207" t="s">
        <v>190</v>
      </c>
      <c r="E34" s="201">
        <v>68632.843285000956</v>
      </c>
      <c r="F34" s="201">
        <f t="shared" si="1"/>
        <v>68.632843285000959</v>
      </c>
      <c r="G34" s="208"/>
      <c r="H34" s="211"/>
    </row>
    <row r="35" spans="1:8" x14ac:dyDescent="0.2">
      <c r="A35" s="47"/>
      <c r="B35" s="47"/>
      <c r="C35" s="47"/>
      <c r="D35" s="207" t="s">
        <v>191</v>
      </c>
      <c r="E35" s="201">
        <v>2408.8505335381128</v>
      </c>
      <c r="F35" s="201">
        <f t="shared" si="1"/>
        <v>2.408850533538113</v>
      </c>
      <c r="G35" s="208"/>
      <c r="H35" s="211"/>
    </row>
    <row r="36" spans="1:8" x14ac:dyDescent="0.2">
      <c r="A36" s="47"/>
      <c r="B36" s="47"/>
      <c r="C36" s="47"/>
      <c r="D36" s="207" t="s">
        <v>192</v>
      </c>
      <c r="E36" s="201">
        <v>544.10404494665022</v>
      </c>
      <c r="F36" s="201">
        <f t="shared" si="1"/>
        <v>0.54410404494665021</v>
      </c>
      <c r="G36" s="208"/>
      <c r="H36" s="211"/>
    </row>
    <row r="37" spans="1:8" x14ac:dyDescent="0.2">
      <c r="A37" s="47"/>
      <c r="B37" s="47"/>
      <c r="C37" s="47"/>
      <c r="D37" s="207" t="s">
        <v>193</v>
      </c>
      <c r="E37" s="201">
        <v>173106.95293972414</v>
      </c>
      <c r="F37" s="201">
        <f t="shared" si="1"/>
        <v>173.10695293972415</v>
      </c>
      <c r="G37" s="208"/>
      <c r="H37" s="211"/>
    </row>
    <row r="38" spans="1:8" x14ac:dyDescent="0.2">
      <c r="A38" s="47"/>
      <c r="B38" s="47"/>
      <c r="C38" s="47"/>
      <c r="D38" s="207" t="s">
        <v>194</v>
      </c>
      <c r="E38" s="201">
        <v>404231.67648283835</v>
      </c>
      <c r="F38" s="201">
        <f t="shared" si="1"/>
        <v>404.23167648283834</v>
      </c>
      <c r="G38" s="208"/>
      <c r="H38" s="211"/>
    </row>
    <row r="39" spans="1:8" x14ac:dyDescent="0.2">
      <c r="A39" s="47"/>
      <c r="B39" s="47"/>
      <c r="C39" s="47"/>
      <c r="D39" s="207" t="s">
        <v>195</v>
      </c>
      <c r="E39" s="201">
        <v>164597.847649098</v>
      </c>
      <c r="F39" s="201">
        <f t="shared" si="1"/>
        <v>164.59784764909799</v>
      </c>
      <c r="G39" s="208"/>
      <c r="H39" s="211"/>
    </row>
    <row r="40" spans="1:8" x14ac:dyDescent="0.2">
      <c r="A40" s="47"/>
      <c r="B40" s="47"/>
      <c r="C40" s="47"/>
      <c r="D40" s="207" t="s">
        <v>118</v>
      </c>
      <c r="E40" s="201">
        <v>98072.156411698845</v>
      </c>
      <c r="F40" s="201">
        <f t="shared" si="1"/>
        <v>98.072156411698842</v>
      </c>
      <c r="G40" s="208"/>
      <c r="H40" s="211"/>
    </row>
    <row r="41" spans="1:8" x14ac:dyDescent="0.2">
      <c r="A41" s="47"/>
      <c r="B41" s="47"/>
      <c r="C41" s="47"/>
      <c r="D41" s="207" t="s">
        <v>196</v>
      </c>
      <c r="E41" s="201">
        <v>388.01417335605856</v>
      </c>
      <c r="F41" s="201">
        <f t="shared" si="1"/>
        <v>0.38801417335605859</v>
      </c>
      <c r="G41" s="208"/>
      <c r="H41" s="211"/>
    </row>
    <row r="42" spans="1:8" x14ac:dyDescent="0.2">
      <c r="A42" s="47"/>
      <c r="B42" s="47"/>
      <c r="C42" s="47"/>
      <c r="D42" s="207" t="s">
        <v>197</v>
      </c>
      <c r="E42" s="201">
        <v>53570.394328775226</v>
      </c>
      <c r="F42" s="201">
        <f t="shared" si="1"/>
        <v>53.57039432877523</v>
      </c>
      <c r="G42" s="208"/>
      <c r="H42" s="211"/>
    </row>
    <row r="43" spans="1:8" x14ac:dyDescent="0.2">
      <c r="A43" s="47"/>
      <c r="B43" s="47"/>
      <c r="C43" s="47"/>
      <c r="D43" s="207" t="s">
        <v>198</v>
      </c>
      <c r="E43" s="201">
        <v>6714.0665733189981</v>
      </c>
      <c r="F43" s="201">
        <f t="shared" si="1"/>
        <v>6.7140665733189984</v>
      </c>
      <c r="G43" s="208"/>
      <c r="H43" s="211"/>
    </row>
    <row r="44" spans="1:8" x14ac:dyDescent="0.2">
      <c r="A44" s="47"/>
      <c r="B44" s="47"/>
      <c r="C44" s="47"/>
      <c r="D44" s="207" t="s">
        <v>199</v>
      </c>
      <c r="E44" s="201">
        <v>488.60433103022615</v>
      </c>
      <c r="F44" s="201">
        <f t="shared" si="1"/>
        <v>0.48860433103022616</v>
      </c>
      <c r="G44" s="208"/>
      <c r="H44" s="211"/>
    </row>
    <row r="45" spans="1:8" x14ac:dyDescent="0.2">
      <c r="A45" s="47"/>
      <c r="B45" s="47"/>
      <c r="C45" s="47"/>
      <c r="D45" s="207" t="s">
        <v>200</v>
      </c>
      <c r="E45" s="201">
        <v>185913.25848893577</v>
      </c>
      <c r="F45" s="201">
        <f t="shared" si="1"/>
        <v>185.91325848893578</v>
      </c>
      <c r="G45" s="208"/>
      <c r="H45" s="211"/>
    </row>
    <row r="46" spans="1:8" x14ac:dyDescent="0.2">
      <c r="A46" s="47"/>
      <c r="B46" s="47"/>
      <c r="C46" s="47"/>
      <c r="D46" s="207" t="s">
        <v>201</v>
      </c>
      <c r="E46" s="201">
        <v>40432.225556361605</v>
      </c>
      <c r="F46" s="201">
        <f t="shared" si="1"/>
        <v>40.432225556361608</v>
      </c>
      <c r="G46" s="208"/>
      <c r="H46" s="211"/>
    </row>
    <row r="47" spans="1:8" x14ac:dyDescent="0.2">
      <c r="A47" s="47"/>
      <c r="B47" s="47"/>
      <c r="C47" s="47"/>
      <c r="D47" s="207" t="s">
        <v>202</v>
      </c>
      <c r="E47" s="201">
        <v>354.13279119001686</v>
      </c>
      <c r="F47" s="201">
        <f t="shared" si="1"/>
        <v>0.35413279119001684</v>
      </c>
      <c r="G47" s="208"/>
      <c r="H47" s="211"/>
    </row>
    <row r="48" spans="1:8" x14ac:dyDescent="0.2">
      <c r="A48" s="47"/>
      <c r="B48" s="47"/>
      <c r="C48" s="47"/>
      <c r="D48" s="207" t="s">
        <v>203</v>
      </c>
      <c r="E48" s="201">
        <v>0</v>
      </c>
      <c r="F48" s="201">
        <v>0</v>
      </c>
      <c r="G48" s="208"/>
      <c r="H48" s="211"/>
    </row>
    <row r="49" spans="1:8" x14ac:dyDescent="0.2">
      <c r="A49" s="47"/>
      <c r="B49" s="47"/>
      <c r="C49" s="47"/>
      <c r="D49" s="207" t="s">
        <v>22</v>
      </c>
      <c r="E49" s="201">
        <v>1826631.6856586216</v>
      </c>
      <c r="F49" s="201">
        <f t="shared" si="1"/>
        <v>1826.6316856586216</v>
      </c>
      <c r="G49" s="208"/>
      <c r="H49" s="211"/>
    </row>
    <row r="50" spans="1:8" x14ac:dyDescent="0.2">
      <c r="A50" s="47"/>
      <c r="B50" s="47"/>
      <c r="C50" s="47"/>
      <c r="D50" s="207" t="s">
        <v>24</v>
      </c>
      <c r="E50" s="201">
        <v>92.480742318646094</v>
      </c>
      <c r="F50" s="201">
        <f t="shared" si="1"/>
        <v>9.24807423186461E-2</v>
      </c>
      <c r="G50" s="208"/>
      <c r="H50" s="211"/>
    </row>
    <row r="51" spans="1:8" x14ac:dyDescent="0.2">
      <c r="A51" s="47"/>
      <c r="B51" s="47"/>
      <c r="C51" s="47"/>
      <c r="D51" s="207" t="s">
        <v>204</v>
      </c>
      <c r="E51" s="201">
        <v>0</v>
      </c>
      <c r="F51" s="201">
        <f t="shared" si="1"/>
        <v>0</v>
      </c>
      <c r="G51" s="208"/>
      <c r="H51" s="211"/>
    </row>
    <row r="52" spans="1:8" x14ac:dyDescent="0.2">
      <c r="A52" s="47"/>
      <c r="B52" s="47"/>
      <c r="C52" s="47"/>
      <c r="D52" s="207" t="s">
        <v>205</v>
      </c>
      <c r="E52" s="201">
        <v>13722.01843489959</v>
      </c>
      <c r="F52" s="201">
        <f t="shared" si="1"/>
        <v>13.72201843489959</v>
      </c>
      <c r="G52" s="208"/>
      <c r="H52" s="211"/>
    </row>
    <row r="53" spans="1:8" x14ac:dyDescent="0.2">
      <c r="A53" s="47"/>
      <c r="B53" s="47"/>
      <c r="C53" s="47"/>
      <c r="D53" s="207" t="s">
        <v>206</v>
      </c>
      <c r="E53" s="201">
        <v>12925.970066557451</v>
      </c>
      <c r="F53" s="201">
        <f t="shared" si="1"/>
        <v>12.925970066557451</v>
      </c>
      <c r="G53" s="208"/>
      <c r="H53" s="211"/>
    </row>
    <row r="54" spans="1:8" x14ac:dyDescent="0.2">
      <c r="A54" s="47"/>
      <c r="B54" s="47"/>
      <c r="C54" s="47"/>
      <c r="D54" s="207" t="s">
        <v>207</v>
      </c>
      <c r="E54" s="201">
        <v>117063.82746613366</v>
      </c>
      <c r="F54" s="201">
        <f t="shared" si="1"/>
        <v>117.06382746613366</v>
      </c>
      <c r="G54" s="208"/>
      <c r="H54" s="211"/>
    </row>
    <row r="55" spans="1:8" x14ac:dyDescent="0.2">
      <c r="A55" s="47"/>
      <c r="B55" s="47"/>
      <c r="C55" s="47"/>
      <c r="D55" s="205" t="s">
        <v>81</v>
      </c>
      <c r="E55" s="201">
        <v>116494.6303421077</v>
      </c>
      <c r="F55" s="201">
        <f t="shared" si="1"/>
        <v>116.4946303421077</v>
      </c>
      <c r="G55" s="206"/>
      <c r="H55" s="211"/>
    </row>
    <row r="56" spans="1:8" x14ac:dyDescent="0.2">
      <c r="A56" s="47"/>
      <c r="B56" s="47"/>
      <c r="C56" s="47"/>
      <c r="D56" s="205" t="s">
        <v>208</v>
      </c>
      <c r="E56" s="201">
        <v>56307.422474202678</v>
      </c>
      <c r="F56" s="201">
        <f t="shared" si="1"/>
        <v>56.307422474202681</v>
      </c>
      <c r="G56" s="206"/>
      <c r="H56" s="211"/>
    </row>
    <row r="57" spans="1:8" x14ac:dyDescent="0.2">
      <c r="A57" s="47"/>
      <c r="B57" s="47"/>
      <c r="C57" s="47"/>
      <c r="D57" s="205" t="s">
        <v>209</v>
      </c>
      <c r="E57" s="201">
        <v>53188.668470322082</v>
      </c>
      <c r="F57" s="201">
        <f t="shared" si="1"/>
        <v>53.188668470322085</v>
      </c>
      <c r="G57" s="206"/>
      <c r="H57" s="211"/>
    </row>
    <row r="58" spans="1:8" x14ac:dyDescent="0.2">
      <c r="A58" s="47"/>
      <c r="B58" s="47"/>
      <c r="C58" s="47"/>
    </row>
    <row r="59" spans="1:8" x14ac:dyDescent="0.2">
      <c r="A59" s="47"/>
      <c r="B59" s="47"/>
      <c r="C59" s="47"/>
      <c r="D59" s="203" t="s">
        <v>401</v>
      </c>
      <c r="E59" s="203">
        <f>SUM(E4:E57)</f>
        <v>5166768.2891083844</v>
      </c>
      <c r="F59" s="203">
        <f>SUM(F4:F57)</f>
        <v>5166.7682891083841</v>
      </c>
      <c r="G59" s="46"/>
      <c r="H59" s="213"/>
    </row>
    <row r="60" spans="1:8" x14ac:dyDescent="0.2">
      <c r="D60" s="48"/>
      <c r="E60" s="48"/>
      <c r="F60" s="48"/>
      <c r="G60" s="48"/>
      <c r="H60" s="214"/>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DAF56-3666-4397-8561-91229D4338DE}">
  <dimension ref="A2:AL27"/>
  <sheetViews>
    <sheetView zoomScaleNormal="100" workbookViewId="0">
      <selection activeCell="D2" sqref="D2"/>
    </sheetView>
  </sheetViews>
  <sheetFormatPr baseColWidth="10" defaultColWidth="9.1640625" defaultRowHeight="13" x14ac:dyDescent="0.15"/>
  <cols>
    <col min="1" max="3" width="9.1640625" style="11"/>
    <col min="4" max="4" width="13" style="11" customWidth="1"/>
    <col min="5" max="5" width="63.5" style="11" bestFit="1" customWidth="1"/>
    <col min="6" max="6" width="12.1640625" style="11" bestFit="1" customWidth="1"/>
    <col min="7" max="7" width="12.5" style="11" bestFit="1" customWidth="1"/>
    <col min="8" max="13" width="9.1640625" style="11"/>
    <col min="14" max="14" width="12.1640625" style="11" bestFit="1" customWidth="1"/>
    <col min="15" max="17" width="9.1640625" style="11"/>
    <col min="18" max="18" width="12.1640625" style="11" bestFit="1" customWidth="1"/>
    <col min="19" max="21" width="9.1640625" style="11"/>
    <col min="22" max="22" width="9.1640625" style="224"/>
    <col min="23" max="16384" width="9.1640625" style="240"/>
  </cols>
  <sheetData>
    <row r="2" spans="1:38" ht="14" x14ac:dyDescent="0.15">
      <c r="D2" s="202" t="s">
        <v>419</v>
      </c>
      <c r="E2" s="221"/>
      <c r="F2" s="221"/>
      <c r="G2" s="221"/>
      <c r="H2" s="221"/>
      <c r="I2" s="221"/>
      <c r="J2" s="221"/>
      <c r="K2" s="221"/>
      <c r="L2" s="221"/>
      <c r="M2" s="221"/>
      <c r="N2" s="221"/>
    </row>
    <row r="3" spans="1:38" ht="14" x14ac:dyDescent="0.15">
      <c r="D3" s="220" t="s">
        <v>210</v>
      </c>
      <c r="E3" s="220"/>
      <c r="F3" s="220"/>
      <c r="G3" s="220"/>
      <c r="H3" s="220"/>
      <c r="I3" s="220"/>
      <c r="J3" s="220"/>
      <c r="K3" s="220"/>
      <c r="L3" s="220"/>
      <c r="M3" s="220"/>
      <c r="N3" s="220"/>
      <c r="O3" s="49"/>
      <c r="P3" s="49"/>
      <c r="Q3" s="49"/>
      <c r="R3" s="49"/>
      <c r="S3" s="49"/>
      <c r="T3" s="49"/>
      <c r="X3" s="217" t="s">
        <v>420</v>
      </c>
    </row>
    <row r="4" spans="1:38" ht="56" x14ac:dyDescent="0.15">
      <c r="D4" s="222" t="s">
        <v>211</v>
      </c>
      <c r="E4" s="223" t="s">
        <v>406</v>
      </c>
      <c r="F4" s="223" t="s">
        <v>212</v>
      </c>
      <c r="G4" s="223" t="s">
        <v>213</v>
      </c>
      <c r="H4" s="223" t="s">
        <v>214</v>
      </c>
      <c r="I4" s="223" t="s">
        <v>215</v>
      </c>
      <c r="J4" s="223" t="s">
        <v>409</v>
      </c>
      <c r="K4" s="223" t="s">
        <v>407</v>
      </c>
      <c r="L4" s="223" t="s">
        <v>216</v>
      </c>
      <c r="M4" s="223" t="s">
        <v>217</v>
      </c>
      <c r="N4" s="223" t="s">
        <v>218</v>
      </c>
      <c r="O4" s="223" t="s">
        <v>408</v>
      </c>
      <c r="P4" s="223" t="s">
        <v>410</v>
      </c>
      <c r="Q4" s="223" t="s">
        <v>411</v>
      </c>
      <c r="R4" s="223" t="s">
        <v>219</v>
      </c>
      <c r="S4" s="223" t="s">
        <v>83</v>
      </c>
      <c r="T4" s="223" t="s">
        <v>220</v>
      </c>
      <c r="AJ4" s="242" t="s">
        <v>412</v>
      </c>
    </row>
    <row r="5" spans="1:38" ht="14" x14ac:dyDescent="0.15">
      <c r="D5" s="219" t="s">
        <v>221</v>
      </c>
      <c r="E5" s="219">
        <v>93.826000976562497</v>
      </c>
      <c r="F5" s="219">
        <v>12.683999904493492</v>
      </c>
      <c r="G5" s="219">
        <v>71.444000562032059</v>
      </c>
      <c r="H5" s="219">
        <v>9.9999997764825821E-3</v>
      </c>
      <c r="I5" s="219">
        <v>16.519999861717224</v>
      </c>
      <c r="J5" s="219">
        <v>16.298571459416831</v>
      </c>
      <c r="K5" s="219">
        <v>42.669998168945312</v>
      </c>
      <c r="L5" s="219">
        <v>9.9999997764825821E-3</v>
      </c>
      <c r="M5" s="219">
        <v>5.4118180898102848</v>
      </c>
      <c r="N5" s="219">
        <v>23.489999771118164</v>
      </c>
      <c r="O5" s="219">
        <v>3.9999999105930328E-2</v>
      </c>
      <c r="P5" s="219">
        <v>0.9349999725818634</v>
      </c>
      <c r="Q5" s="219">
        <v>2.9588888602124319</v>
      </c>
      <c r="R5" s="219">
        <v>5.429999828338623</v>
      </c>
      <c r="S5" s="219">
        <v>89.126666259765628</v>
      </c>
      <c r="T5" s="219">
        <v>21.453333278497059</v>
      </c>
      <c r="AJ5" s="242" t="s">
        <v>413</v>
      </c>
    </row>
    <row r="6" spans="1:38" ht="14" x14ac:dyDescent="0.15">
      <c r="D6" s="219" t="s">
        <v>222</v>
      </c>
      <c r="E6" s="219">
        <v>68.508182525634766</v>
      </c>
      <c r="F6" s="219">
        <v>43.860000499089558</v>
      </c>
      <c r="G6" s="219">
        <v>45.956000296274823</v>
      </c>
      <c r="H6" s="219">
        <v>38.723334312438965</v>
      </c>
      <c r="I6" s="219">
        <v>81.016362970525563</v>
      </c>
      <c r="J6" s="219">
        <v>25.387143217027187</v>
      </c>
      <c r="K6" s="219">
        <v>31.883635927330364</v>
      </c>
      <c r="L6" s="219">
        <v>15.364286065101624</v>
      </c>
      <c r="M6" s="219">
        <v>41.269999664784834</v>
      </c>
      <c r="N6" s="219">
        <v>20.076666692892712</v>
      </c>
      <c r="O6" s="219">
        <v>11.651110975692669</v>
      </c>
      <c r="P6" s="219">
        <v>13.770908913659779</v>
      </c>
      <c r="Q6" s="219">
        <v>44.305000320076942</v>
      </c>
      <c r="R6" s="219">
        <v>36.933332529695086</v>
      </c>
      <c r="S6" s="219">
        <v>61.594999705751739</v>
      </c>
      <c r="T6" s="219">
        <v>9.7210000092163682</v>
      </c>
      <c r="AJ6" s="242" t="s">
        <v>414</v>
      </c>
    </row>
    <row r="7" spans="1:38" ht="14" x14ac:dyDescent="0.15">
      <c r="D7" s="219" t="s">
        <v>223</v>
      </c>
      <c r="E7" s="219">
        <v>83.775714601789204</v>
      </c>
      <c r="F7" s="219">
        <v>19.523333307355642</v>
      </c>
      <c r="G7" s="219">
        <v>48.464999848178458</v>
      </c>
      <c r="H7" s="219">
        <v>19.37500018036614</v>
      </c>
      <c r="I7" s="219">
        <v>98.528333028157547</v>
      </c>
      <c r="J7" s="219">
        <v>70.076000595092779</v>
      </c>
      <c r="K7" s="219">
        <v>46.675714687045129</v>
      </c>
      <c r="L7" s="219">
        <v>16.52625023573637</v>
      </c>
      <c r="M7" s="219">
        <v>19.758750410052016</v>
      </c>
      <c r="N7" s="219">
        <v>9.6554546892981641</v>
      </c>
      <c r="O7" s="219">
        <v>23.641428907002723</v>
      </c>
      <c r="P7" s="219">
        <v>59.806666453679405</v>
      </c>
      <c r="Q7" s="219">
        <v>23.714285407747543</v>
      </c>
      <c r="R7" s="219">
        <v>38.346666971842446</v>
      </c>
      <c r="S7" s="219">
        <v>77.769166360298797</v>
      </c>
      <c r="T7" s="219">
        <v>46.936362928964876</v>
      </c>
      <c r="AJ7" s="242" t="s">
        <v>415</v>
      </c>
    </row>
    <row r="8" spans="1:38" ht="14" x14ac:dyDescent="0.15">
      <c r="AJ8" s="242" t="s">
        <v>416</v>
      </c>
    </row>
    <row r="9" spans="1:38" ht="14" x14ac:dyDescent="0.15">
      <c r="A9" s="50"/>
      <c r="B9" s="50"/>
      <c r="C9" s="50"/>
      <c r="D9" s="50"/>
      <c r="E9" s="50"/>
      <c r="F9" s="50"/>
      <c r="G9" s="50"/>
      <c r="H9" s="50"/>
      <c r="I9" s="50"/>
      <c r="J9" s="50"/>
      <c r="K9" s="50"/>
      <c r="L9" s="50"/>
      <c r="M9" s="50"/>
      <c r="N9" s="50"/>
      <c r="O9" s="50"/>
      <c r="P9" s="50"/>
      <c r="Q9" s="50"/>
      <c r="R9" s="50"/>
      <c r="S9" s="50"/>
      <c r="T9" s="50"/>
      <c r="U9" s="50"/>
      <c r="V9" s="225"/>
      <c r="W9" s="241"/>
      <c r="X9" s="241"/>
      <c r="Y9" s="241"/>
      <c r="Z9" s="241"/>
      <c r="AA9" s="241"/>
      <c r="AB9" s="241"/>
      <c r="AC9" s="241"/>
      <c r="AD9" s="241"/>
      <c r="AE9" s="241"/>
      <c r="AF9" s="241"/>
      <c r="AG9" s="241"/>
      <c r="AH9" s="241"/>
      <c r="AI9" s="241"/>
      <c r="AJ9" s="242" t="s">
        <v>417</v>
      </c>
      <c r="AL9" s="241"/>
    </row>
    <row r="11" spans="1:38" ht="14" x14ac:dyDescent="0.15">
      <c r="D11" s="221" t="s">
        <v>418</v>
      </c>
      <c r="E11" s="221"/>
    </row>
    <row r="12" spans="1:38" ht="15" customHeight="1" x14ac:dyDescent="0.15">
      <c r="D12" s="221"/>
      <c r="E12" s="221"/>
    </row>
    <row r="13" spans="1:38" ht="15" customHeight="1" x14ac:dyDescent="0.15">
      <c r="D13" s="226" t="s">
        <v>558</v>
      </c>
      <c r="E13" s="227" t="s">
        <v>559</v>
      </c>
    </row>
    <row r="14" spans="1:38" ht="15" customHeight="1" x14ac:dyDescent="0.15">
      <c r="D14" s="228"/>
      <c r="E14" s="229"/>
    </row>
    <row r="15" spans="1:38" ht="15" customHeight="1" x14ac:dyDescent="0.15">
      <c r="D15" s="228"/>
      <c r="E15" s="230" t="s">
        <v>560</v>
      </c>
    </row>
    <row r="16" spans="1:38" ht="15" customHeight="1" x14ac:dyDescent="0.15">
      <c r="D16" s="228"/>
      <c r="E16" s="229"/>
    </row>
    <row r="17" spans="4:5" ht="15" customHeight="1" x14ac:dyDescent="0.15">
      <c r="D17" s="228"/>
      <c r="E17" s="230" t="s">
        <v>561</v>
      </c>
    </row>
    <row r="18" spans="4:5" ht="15" customHeight="1" thickBot="1" x14ac:dyDescent="0.2">
      <c r="D18" s="231"/>
      <c r="E18" s="232"/>
    </row>
    <row r="19" spans="4:5" ht="15" customHeight="1" x14ac:dyDescent="0.15">
      <c r="D19" s="233" t="s">
        <v>224</v>
      </c>
      <c r="E19" s="234" t="s">
        <v>225</v>
      </c>
    </row>
    <row r="20" spans="4:5" ht="15" customHeight="1" x14ac:dyDescent="0.15">
      <c r="D20" s="228"/>
      <c r="E20" s="235"/>
    </row>
    <row r="21" spans="4:5" ht="15" x14ac:dyDescent="0.15">
      <c r="D21" s="228"/>
      <c r="E21" s="236" t="s">
        <v>226</v>
      </c>
    </row>
    <row r="22" spans="4:5" ht="14" x14ac:dyDescent="0.15">
      <c r="D22" s="228"/>
      <c r="E22" s="235"/>
    </row>
    <row r="23" spans="4:5" ht="15" x14ac:dyDescent="0.15">
      <c r="D23" s="228"/>
      <c r="E23" s="236" t="s">
        <v>227</v>
      </c>
    </row>
    <row r="24" spans="4:5" ht="75" x14ac:dyDescent="0.15">
      <c r="D24" s="228"/>
      <c r="E24" s="236" t="s">
        <v>228</v>
      </c>
    </row>
    <row r="25" spans="4:5" ht="15" customHeight="1" x14ac:dyDescent="0.15">
      <c r="D25" s="246"/>
      <c r="E25" s="236"/>
    </row>
    <row r="26" spans="4:5" ht="15" customHeight="1" x14ac:dyDescent="0.15">
      <c r="D26" s="228" t="s">
        <v>229</v>
      </c>
      <c r="E26" s="237" t="s">
        <v>230</v>
      </c>
    </row>
    <row r="27" spans="4:5" x14ac:dyDescent="0.15">
      <c r="D27" s="238"/>
      <c r="E27" s="239"/>
    </row>
  </sheetData>
  <mergeCells count="5">
    <mergeCell ref="D3:N3"/>
    <mergeCell ref="D13:D18"/>
    <mergeCell ref="D19:D25"/>
    <mergeCell ref="D26:D27"/>
    <mergeCell ref="E26:E2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4D8E3-31D6-4BBD-A9E9-39590E7FA1BD}">
  <dimension ref="A2:O48"/>
  <sheetViews>
    <sheetView workbookViewId="0">
      <selection activeCell="D2" sqref="D2"/>
    </sheetView>
  </sheetViews>
  <sheetFormatPr baseColWidth="10" defaultColWidth="9.1640625" defaultRowHeight="15" x14ac:dyDescent="0.2"/>
  <cols>
    <col min="5" max="5" width="12.83203125" customWidth="1"/>
    <col min="7" max="7" width="11.5" customWidth="1"/>
    <col min="13" max="13" width="9.1640625" style="58"/>
    <col min="14" max="16384" width="9.1640625" style="81"/>
  </cols>
  <sheetData>
    <row r="2" spans="4:15" x14ac:dyDescent="0.2">
      <c r="D2" s="87" t="s">
        <v>339</v>
      </c>
      <c r="E2" s="87"/>
      <c r="F2" s="87"/>
      <c r="G2" s="87"/>
    </row>
    <row r="3" spans="4:15" x14ac:dyDescent="0.2">
      <c r="D3" s="88" t="s">
        <v>338</v>
      </c>
      <c r="E3" s="59"/>
      <c r="F3" s="59"/>
      <c r="G3" s="59"/>
    </row>
    <row r="4" spans="4:15" ht="56" x14ac:dyDescent="0.2">
      <c r="D4" s="61" t="s">
        <v>1</v>
      </c>
      <c r="E4" s="62" t="s">
        <v>343</v>
      </c>
      <c r="F4" s="62" t="s">
        <v>341</v>
      </c>
      <c r="G4" s="62" t="s">
        <v>342</v>
      </c>
      <c r="O4" s="100" t="s">
        <v>339</v>
      </c>
    </row>
    <row r="5" spans="4:15" x14ac:dyDescent="0.2">
      <c r="D5" s="61">
        <v>2018</v>
      </c>
      <c r="E5" s="63">
        <v>34.443800000000003</v>
      </c>
      <c r="F5" s="63">
        <v>59.091700000000003</v>
      </c>
      <c r="G5" s="63">
        <v>80.321399999999997</v>
      </c>
      <c r="O5" s="100" t="s">
        <v>338</v>
      </c>
    </row>
    <row r="6" spans="4:15" x14ac:dyDescent="0.2">
      <c r="D6" s="61">
        <v>2017</v>
      </c>
      <c r="E6" s="63">
        <v>35.043500000000002</v>
      </c>
      <c r="F6" s="63">
        <v>59.283299999999997</v>
      </c>
      <c r="G6" s="63">
        <v>80.193899999999999</v>
      </c>
    </row>
    <row r="7" spans="4:15" x14ac:dyDescent="0.2">
      <c r="D7" s="61">
        <v>2016</v>
      </c>
      <c r="E7" s="63">
        <v>35.560099999999998</v>
      </c>
      <c r="F7" s="63">
        <v>59.607599999999998</v>
      </c>
      <c r="G7" s="63">
        <v>80.158000000000001</v>
      </c>
    </row>
    <row r="8" spans="4:15" x14ac:dyDescent="0.2">
      <c r="D8" s="61">
        <v>2015</v>
      </c>
      <c r="E8" s="63">
        <v>35.543799999999997</v>
      </c>
      <c r="F8" s="63">
        <v>59.409700000000001</v>
      </c>
      <c r="G8" s="63">
        <v>79.995599999999996</v>
      </c>
    </row>
    <row r="9" spans="4:15" x14ac:dyDescent="0.2">
      <c r="D9" s="61">
        <v>2014</v>
      </c>
      <c r="E9" s="63">
        <v>35.721699999999998</v>
      </c>
      <c r="F9" s="63">
        <v>59.550800000000002</v>
      </c>
      <c r="G9" s="63">
        <v>80.1083</v>
      </c>
    </row>
    <row r="10" spans="4:15" x14ac:dyDescent="0.2">
      <c r="D10" s="61">
        <v>2013</v>
      </c>
      <c r="E10" s="63">
        <v>36.662700000000001</v>
      </c>
      <c r="F10" s="63">
        <v>60.2928</v>
      </c>
      <c r="G10" s="63">
        <v>80.648499999999999</v>
      </c>
    </row>
    <row r="11" spans="4:15" x14ac:dyDescent="0.2">
      <c r="D11" s="61">
        <v>2012</v>
      </c>
      <c r="E11" s="63">
        <v>36.990900000000003</v>
      </c>
      <c r="F11" s="63">
        <v>60.556800000000003</v>
      </c>
      <c r="G11" s="63">
        <v>80.858699999999999</v>
      </c>
    </row>
    <row r="12" spans="4:15" x14ac:dyDescent="0.2">
      <c r="D12" s="61">
        <v>2011</v>
      </c>
      <c r="E12" s="63">
        <v>38.320700000000002</v>
      </c>
      <c r="F12" s="63">
        <v>61.7714</v>
      </c>
      <c r="G12" s="63">
        <v>81.607799999999997</v>
      </c>
    </row>
    <row r="13" spans="4:15" x14ac:dyDescent="0.2">
      <c r="D13" s="61">
        <v>2010</v>
      </c>
      <c r="E13" s="63">
        <v>40.198700000000002</v>
      </c>
      <c r="F13" s="63">
        <v>63.229599999999998</v>
      </c>
      <c r="G13" s="63">
        <v>82.534300000000002</v>
      </c>
    </row>
    <row r="14" spans="4:15" x14ac:dyDescent="0.2">
      <c r="D14" s="61">
        <v>2009</v>
      </c>
      <c r="E14" s="63">
        <v>41.387500000000003</v>
      </c>
      <c r="F14" s="63">
        <v>64.365300000000005</v>
      </c>
      <c r="G14" s="63">
        <v>83.272400000000005</v>
      </c>
    </row>
    <row r="15" spans="4:15" x14ac:dyDescent="0.2">
      <c r="D15" s="61">
        <v>2008</v>
      </c>
      <c r="E15" s="63">
        <v>41.570500000000003</v>
      </c>
      <c r="F15" s="63">
        <v>64.897099999999995</v>
      </c>
      <c r="G15" s="63">
        <v>83.7624</v>
      </c>
    </row>
    <row r="16" spans="4:15" x14ac:dyDescent="0.2">
      <c r="D16" s="61">
        <v>2007</v>
      </c>
      <c r="E16" s="63">
        <v>42.276899999999998</v>
      </c>
      <c r="F16" s="63">
        <v>65.642899999999997</v>
      </c>
      <c r="G16" s="63">
        <v>84.384</v>
      </c>
    </row>
    <row r="17" spans="4:15" x14ac:dyDescent="0.2">
      <c r="D17" s="61">
        <v>2006</v>
      </c>
      <c r="E17" s="63">
        <v>42.981400000000001</v>
      </c>
      <c r="F17" s="63">
        <v>66.369699999999995</v>
      </c>
      <c r="G17" s="63">
        <v>84.937100000000001</v>
      </c>
    </row>
    <row r="18" spans="4:15" x14ac:dyDescent="0.2">
      <c r="D18" s="61">
        <v>2005</v>
      </c>
      <c r="E18" s="63">
        <v>43.887999999999998</v>
      </c>
      <c r="F18" s="63">
        <v>67.320599999999999</v>
      </c>
      <c r="G18" s="63">
        <v>85.610200000000006</v>
      </c>
    </row>
    <row r="19" spans="4:15" x14ac:dyDescent="0.2">
      <c r="D19" s="61">
        <v>2004</v>
      </c>
      <c r="E19" s="63">
        <v>45.111400000000003</v>
      </c>
      <c r="F19" s="63">
        <v>68.369799999999998</v>
      </c>
      <c r="G19" s="63">
        <v>86.036299999999997</v>
      </c>
    </row>
    <row r="20" spans="4:15" x14ac:dyDescent="0.2">
      <c r="D20" s="61">
        <v>2003</v>
      </c>
      <c r="E20" s="63">
        <v>47.4621</v>
      </c>
      <c r="F20" s="63">
        <v>69.4114</v>
      </c>
      <c r="G20" s="63">
        <v>86.353200000000001</v>
      </c>
    </row>
    <row r="21" spans="4:15" x14ac:dyDescent="0.2">
      <c r="D21" s="61">
        <v>2002</v>
      </c>
      <c r="E21" s="63">
        <v>47.302100000000003</v>
      </c>
      <c r="F21" s="63">
        <v>69.173500000000004</v>
      </c>
      <c r="G21" s="63">
        <v>86.186999999999998</v>
      </c>
    </row>
    <row r="22" spans="4:15" x14ac:dyDescent="0.2">
      <c r="D22" s="61">
        <v>2001</v>
      </c>
      <c r="E22" s="63">
        <v>48.1419</v>
      </c>
      <c r="F22" s="63">
        <v>69.421599999999998</v>
      </c>
      <c r="G22" s="63">
        <v>86.248099999999994</v>
      </c>
      <c r="O22" s="181" t="s">
        <v>2</v>
      </c>
    </row>
    <row r="23" spans="4:15" x14ac:dyDescent="0.2">
      <c r="D23" s="61">
        <v>2000</v>
      </c>
      <c r="E23" s="63">
        <v>49.2592</v>
      </c>
      <c r="F23" s="63">
        <v>69.896900000000002</v>
      </c>
      <c r="G23" s="63">
        <v>86.307299999999998</v>
      </c>
      <c r="O23" s="181" t="s">
        <v>340</v>
      </c>
    </row>
    <row r="27" spans="4:15" x14ac:dyDescent="0.2">
      <c r="D27" s="88" t="s">
        <v>344</v>
      </c>
      <c r="E27" s="59"/>
      <c r="F27" s="59"/>
      <c r="G27" s="59"/>
      <c r="H27" s="59"/>
      <c r="I27" s="59"/>
      <c r="J27" s="59"/>
      <c r="K27" s="59"/>
      <c r="O27" s="101" t="s">
        <v>344</v>
      </c>
    </row>
    <row r="28" spans="4:15" ht="76" x14ac:dyDescent="0.2">
      <c r="D28" s="61" t="s">
        <v>1</v>
      </c>
      <c r="E28" s="62" t="s">
        <v>337</v>
      </c>
      <c r="F28" s="64" t="s">
        <v>3</v>
      </c>
      <c r="G28" s="59"/>
      <c r="H28" s="64" t="s">
        <v>4</v>
      </c>
      <c r="I28" s="59"/>
      <c r="J28" s="64" t="s">
        <v>5</v>
      </c>
      <c r="K28" s="59"/>
    </row>
    <row r="29" spans="4:15" x14ac:dyDescent="0.2">
      <c r="D29" s="61"/>
      <c r="E29" s="62" t="s">
        <v>0</v>
      </c>
      <c r="F29" s="62" t="s">
        <v>6</v>
      </c>
      <c r="G29" s="62" t="s">
        <v>7</v>
      </c>
      <c r="H29" s="62" t="s">
        <v>8</v>
      </c>
      <c r="I29" s="62" t="s">
        <v>9</v>
      </c>
      <c r="J29" s="62" t="s">
        <v>10</v>
      </c>
      <c r="K29" s="62" t="s">
        <v>11</v>
      </c>
    </row>
    <row r="30" spans="4:15" x14ac:dyDescent="0.2">
      <c r="D30" s="61">
        <v>2018</v>
      </c>
      <c r="E30" s="63">
        <v>34.443800000000003</v>
      </c>
      <c r="F30" s="63">
        <v>0.72561699999999996</v>
      </c>
      <c r="G30" s="63">
        <v>46.755000000000003</v>
      </c>
      <c r="H30" s="63">
        <v>57.017699999999998</v>
      </c>
      <c r="I30" s="63">
        <v>36.014099999999999</v>
      </c>
      <c r="J30" s="63">
        <v>28.952100000000002</v>
      </c>
      <c r="K30" s="63">
        <v>52.801699999999997</v>
      </c>
    </row>
    <row r="31" spans="4:15" x14ac:dyDescent="0.2">
      <c r="D31" s="61">
        <v>2017</v>
      </c>
      <c r="E31" s="63">
        <v>35.043500000000002</v>
      </c>
      <c r="F31" s="63">
        <v>0.74871699999999997</v>
      </c>
      <c r="G31" s="63">
        <v>47.826999999999998</v>
      </c>
      <c r="H31" s="63">
        <v>56.8155</v>
      </c>
      <c r="I31" s="63">
        <v>37.4176</v>
      </c>
      <c r="J31" s="63">
        <v>30.415700000000001</v>
      </c>
      <c r="K31" s="63">
        <v>52.599800000000002</v>
      </c>
    </row>
    <row r="32" spans="4:15" x14ac:dyDescent="0.2">
      <c r="D32" s="61">
        <v>2016</v>
      </c>
      <c r="E32" s="63">
        <v>35.560099999999998</v>
      </c>
      <c r="F32" s="63">
        <v>0.76924099999999995</v>
      </c>
      <c r="G32" s="63">
        <v>47.890900000000002</v>
      </c>
      <c r="H32" s="63">
        <v>56.005299999999998</v>
      </c>
      <c r="I32" s="63">
        <v>38.547199999999997</v>
      </c>
      <c r="J32" s="63">
        <v>32.386499999999998</v>
      </c>
      <c r="K32" s="63">
        <v>52.255600000000001</v>
      </c>
    </row>
    <row r="33" spans="4:15" x14ac:dyDescent="0.2">
      <c r="D33" s="61">
        <v>2015</v>
      </c>
      <c r="E33" s="63">
        <v>35.543799999999997</v>
      </c>
      <c r="F33" s="63">
        <v>0.83090299999999995</v>
      </c>
      <c r="G33" s="63">
        <v>47.430900000000001</v>
      </c>
      <c r="H33" s="63">
        <v>55.302900000000001</v>
      </c>
      <c r="I33" s="63">
        <v>38.8596</v>
      </c>
      <c r="J33" s="63">
        <v>33.112400000000001</v>
      </c>
      <c r="K33" s="63">
        <v>51.825899999999997</v>
      </c>
    </row>
    <row r="34" spans="4:15" x14ac:dyDescent="0.2">
      <c r="D34" s="61">
        <v>2014</v>
      </c>
      <c r="E34" s="63">
        <v>35.721699999999998</v>
      </c>
      <c r="F34" s="63">
        <v>0.84203600000000001</v>
      </c>
      <c r="G34" s="63">
        <v>46.971699999999998</v>
      </c>
      <c r="H34" s="63">
        <v>55.5687</v>
      </c>
      <c r="I34" s="63">
        <v>39.6342</v>
      </c>
      <c r="J34" s="63">
        <v>33.228000000000002</v>
      </c>
      <c r="K34" s="63">
        <v>51.664200000000001</v>
      </c>
    </row>
    <row r="35" spans="4:15" x14ac:dyDescent="0.2">
      <c r="D35" s="61">
        <v>2013</v>
      </c>
      <c r="E35" s="63">
        <v>36.662700000000001</v>
      </c>
      <c r="F35" s="63">
        <v>0.97472499999999995</v>
      </c>
      <c r="G35" s="63">
        <v>47.091799999999999</v>
      </c>
      <c r="H35" s="63">
        <v>56.9711</v>
      </c>
      <c r="I35" s="63">
        <v>42.194899999999997</v>
      </c>
      <c r="J35" s="63">
        <v>33.319600000000001</v>
      </c>
      <c r="K35" s="63">
        <v>52.0047</v>
      </c>
    </row>
    <row r="36" spans="4:15" x14ac:dyDescent="0.2">
      <c r="D36" s="61">
        <v>2012</v>
      </c>
      <c r="E36" s="63">
        <v>36.990900000000003</v>
      </c>
      <c r="F36" s="63">
        <v>1.14439</v>
      </c>
      <c r="G36" s="63">
        <v>47.705199999999998</v>
      </c>
      <c r="H36" s="63">
        <v>58.360500000000002</v>
      </c>
      <c r="I36" s="63">
        <v>42.392000000000003</v>
      </c>
      <c r="J36" s="63">
        <v>33.887799999999999</v>
      </c>
      <c r="K36" s="63">
        <v>52.608499999999999</v>
      </c>
    </row>
    <row r="37" spans="4:15" x14ac:dyDescent="0.2">
      <c r="D37" s="61">
        <v>2011</v>
      </c>
      <c r="E37" s="63">
        <v>38.320700000000002</v>
      </c>
      <c r="F37" s="63">
        <v>1.3756699999999999</v>
      </c>
      <c r="G37" s="63">
        <v>46.9895</v>
      </c>
      <c r="H37" s="63">
        <v>60.3947</v>
      </c>
      <c r="I37" s="63">
        <v>45.701799999999999</v>
      </c>
      <c r="J37" s="63">
        <v>33.602899999999998</v>
      </c>
      <c r="K37" s="63">
        <v>53.697699999999998</v>
      </c>
    </row>
    <row r="38" spans="4:15" x14ac:dyDescent="0.2">
      <c r="D38" s="61">
        <v>2010</v>
      </c>
      <c r="E38" s="63">
        <v>40.198700000000002</v>
      </c>
      <c r="F38" s="63">
        <v>1.64645</v>
      </c>
      <c r="G38" s="63">
        <v>49.347000000000001</v>
      </c>
      <c r="H38" s="63">
        <v>61.8718</v>
      </c>
      <c r="I38" s="63">
        <v>49.250300000000003</v>
      </c>
      <c r="J38" s="63">
        <v>35.147300000000001</v>
      </c>
      <c r="K38" s="63">
        <v>55.285400000000003</v>
      </c>
    </row>
    <row r="39" spans="4:15" x14ac:dyDescent="0.2">
      <c r="D39" s="61">
        <v>2009</v>
      </c>
      <c r="E39" s="63">
        <v>41.387500000000003</v>
      </c>
      <c r="F39" s="63">
        <v>1.9024799999999999</v>
      </c>
      <c r="G39" s="63">
        <v>50.886099999999999</v>
      </c>
      <c r="H39" s="63">
        <v>64.125699999999995</v>
      </c>
      <c r="I39" s="63">
        <v>50.920499999999997</v>
      </c>
      <c r="J39" s="63">
        <v>35.822800000000001</v>
      </c>
      <c r="K39" s="63">
        <v>56.726799999999997</v>
      </c>
    </row>
    <row r="40" spans="4:15" x14ac:dyDescent="0.2">
      <c r="D40" s="61">
        <v>2008</v>
      </c>
      <c r="E40" s="63">
        <v>41.570500000000003</v>
      </c>
      <c r="F40" s="63">
        <v>2.0842499999999999</v>
      </c>
      <c r="G40" s="63">
        <v>52.083399999999997</v>
      </c>
      <c r="H40" s="63">
        <v>63.582599999999999</v>
      </c>
      <c r="I40" s="63">
        <v>51.115000000000002</v>
      </c>
      <c r="J40" s="63">
        <v>36.384900000000002</v>
      </c>
      <c r="K40" s="63">
        <v>56.525599999999997</v>
      </c>
      <c r="O40" s="181" t="s">
        <v>2</v>
      </c>
    </row>
    <row r="41" spans="4:15" x14ac:dyDescent="0.2">
      <c r="D41" s="61">
        <v>2007</v>
      </c>
      <c r="E41" s="63">
        <v>42.276899999999998</v>
      </c>
      <c r="F41" s="63">
        <v>2.5526900000000001</v>
      </c>
      <c r="G41" s="63">
        <v>54.221800000000002</v>
      </c>
      <c r="H41" s="63">
        <v>64.897000000000006</v>
      </c>
      <c r="I41" s="63">
        <v>52.0321</v>
      </c>
      <c r="J41" s="63">
        <v>37.061399999999999</v>
      </c>
      <c r="K41" s="63">
        <v>57.3812</v>
      </c>
      <c r="O41" s="181" t="s">
        <v>340</v>
      </c>
    </row>
    <row r="42" spans="4:15" x14ac:dyDescent="0.2">
      <c r="D42" s="61">
        <v>2006</v>
      </c>
      <c r="E42" s="63">
        <v>42.981400000000001</v>
      </c>
      <c r="F42" s="63">
        <v>2.8461699999999999</v>
      </c>
      <c r="G42" s="63">
        <v>56.538699999999999</v>
      </c>
      <c r="H42" s="63">
        <v>65.943899999999999</v>
      </c>
      <c r="I42" s="63">
        <v>52.207799999999999</v>
      </c>
      <c r="J42" s="63">
        <v>38.642899999999997</v>
      </c>
      <c r="K42" s="63">
        <v>58.773600000000002</v>
      </c>
    </row>
    <row r="43" spans="4:15" x14ac:dyDescent="0.2">
      <c r="D43" s="61">
        <v>2005</v>
      </c>
      <c r="E43" s="63">
        <v>43.887999999999998</v>
      </c>
      <c r="F43" s="63">
        <v>3.4820199999999999</v>
      </c>
      <c r="G43" s="63">
        <v>59.245800000000003</v>
      </c>
      <c r="H43" s="63">
        <v>66.736699999999999</v>
      </c>
      <c r="I43" s="63">
        <v>52.409100000000002</v>
      </c>
      <c r="J43" s="63">
        <v>40.371000000000002</v>
      </c>
      <c r="K43" s="63">
        <v>60.615099999999998</v>
      </c>
    </row>
    <row r="44" spans="4:15" x14ac:dyDescent="0.2">
      <c r="D44" s="61">
        <v>2004</v>
      </c>
      <c r="E44" s="63">
        <v>45.111400000000003</v>
      </c>
      <c r="F44" s="63">
        <v>3.8439000000000001</v>
      </c>
      <c r="G44" s="63">
        <v>61.465899999999998</v>
      </c>
      <c r="H44" s="63">
        <v>67.738600000000005</v>
      </c>
      <c r="I44" s="63">
        <v>52.675400000000003</v>
      </c>
      <c r="J44" s="63">
        <v>43.9163</v>
      </c>
      <c r="K44" s="63">
        <v>62.108699999999999</v>
      </c>
    </row>
    <row r="45" spans="4:15" x14ac:dyDescent="0.2">
      <c r="D45" s="61">
        <v>2003</v>
      </c>
      <c r="E45" s="63">
        <v>47.4621</v>
      </c>
      <c r="F45" s="63">
        <v>4.4181800000000004</v>
      </c>
      <c r="G45" s="63">
        <v>63.510100000000001</v>
      </c>
      <c r="H45" s="63">
        <v>69.436899999999994</v>
      </c>
      <c r="I45" s="63">
        <v>53.841200000000001</v>
      </c>
      <c r="J45" s="63">
        <v>52.048400000000001</v>
      </c>
      <c r="K45" s="63">
        <v>63.204500000000003</v>
      </c>
    </row>
    <row r="46" spans="4:15" x14ac:dyDescent="0.2">
      <c r="D46" s="61">
        <v>2002</v>
      </c>
      <c r="E46" s="63">
        <v>47.302100000000003</v>
      </c>
      <c r="F46" s="63">
        <v>5.0398899999999998</v>
      </c>
      <c r="G46" s="63">
        <v>64.637799999999999</v>
      </c>
      <c r="H46" s="63">
        <v>69.280500000000004</v>
      </c>
      <c r="I46" s="63">
        <v>55.631399999999999</v>
      </c>
      <c r="J46" s="63">
        <v>48.4679</v>
      </c>
      <c r="K46" s="63">
        <v>63.401899999999998</v>
      </c>
    </row>
    <row r="47" spans="4:15" x14ac:dyDescent="0.2">
      <c r="D47" s="61">
        <v>2001</v>
      </c>
      <c r="E47" s="63">
        <v>48.1419</v>
      </c>
      <c r="F47" s="63">
        <v>5.6427800000000001</v>
      </c>
      <c r="G47" s="63">
        <v>65.830399999999997</v>
      </c>
      <c r="H47" s="63">
        <v>69.970699999999994</v>
      </c>
      <c r="I47" s="63">
        <v>59.144599999999997</v>
      </c>
      <c r="J47" s="63">
        <v>47.465699999999998</v>
      </c>
      <c r="K47" s="63">
        <v>63.455599999999997</v>
      </c>
    </row>
    <row r="48" spans="4:15" x14ac:dyDescent="0.2">
      <c r="D48" s="61">
        <v>2000</v>
      </c>
      <c r="E48" s="63">
        <v>49.2592</v>
      </c>
      <c r="F48" s="63">
        <v>6.2644200000000003</v>
      </c>
      <c r="G48" s="63">
        <v>66.237899999999996</v>
      </c>
      <c r="H48" s="63">
        <v>70.621300000000005</v>
      </c>
      <c r="I48" s="63">
        <v>60.7211</v>
      </c>
      <c r="J48" s="63">
        <v>51.712499999999999</v>
      </c>
      <c r="K48" s="63">
        <v>62.542900000000003</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EDB9B-D51C-41A7-B795-BD31BD1F21DE}">
  <dimension ref="A2:O20"/>
  <sheetViews>
    <sheetView workbookViewId="0">
      <selection activeCell="D2" sqref="D2"/>
    </sheetView>
  </sheetViews>
  <sheetFormatPr baseColWidth="10" defaultColWidth="9.1640625" defaultRowHeight="15" x14ac:dyDescent="0.2"/>
  <cols>
    <col min="4" max="4" width="20.5" customWidth="1"/>
    <col min="5" max="5" width="6.6640625" bestFit="1" customWidth="1"/>
    <col min="6" max="7" width="5.6640625" bestFit="1" customWidth="1"/>
    <col min="12" max="12" width="9.1640625" style="58"/>
    <col min="13" max="16384" width="9.1640625" style="81"/>
  </cols>
  <sheetData>
    <row r="2" spans="4:15" x14ac:dyDescent="0.2">
      <c r="D2" s="87" t="s">
        <v>426</v>
      </c>
      <c r="E2" s="30"/>
      <c r="F2" s="30"/>
      <c r="G2" s="30"/>
      <c r="O2" s="100" t="s">
        <v>426</v>
      </c>
    </row>
    <row r="3" spans="4:15" x14ac:dyDescent="0.2">
      <c r="D3" s="188" t="s">
        <v>421</v>
      </c>
      <c r="E3" s="201" t="s">
        <v>231</v>
      </c>
      <c r="F3" s="201" t="s">
        <v>232</v>
      </c>
      <c r="G3" s="201" t="s">
        <v>233</v>
      </c>
    </row>
    <row r="4" spans="4:15" x14ac:dyDescent="0.2">
      <c r="D4" s="59" t="s">
        <v>422</v>
      </c>
      <c r="E4" s="201">
        <v>38.152779879999997</v>
      </c>
      <c r="F4" s="201">
        <v>18.698384440000002</v>
      </c>
      <c r="G4" s="201">
        <v>29.413131979999999</v>
      </c>
    </row>
    <row r="5" spans="4:15" x14ac:dyDescent="0.2">
      <c r="D5" s="59" t="s">
        <v>423</v>
      </c>
      <c r="E5" s="201">
        <v>8.3511811080000005</v>
      </c>
      <c r="F5" s="201">
        <v>6.8062279190000003</v>
      </c>
      <c r="G5" s="201">
        <v>7.3697275619999996</v>
      </c>
    </row>
    <row r="6" spans="4:15" x14ac:dyDescent="0.2">
      <c r="D6" s="59" t="s">
        <v>234</v>
      </c>
      <c r="E6" s="201">
        <v>150.40115979999999</v>
      </c>
      <c r="F6" s="201">
        <v>54.196663559999998</v>
      </c>
      <c r="G6" s="201">
        <v>98.839122509999996</v>
      </c>
    </row>
    <row r="7" spans="4:15" x14ac:dyDescent="0.2">
      <c r="D7" s="59" t="s">
        <v>7</v>
      </c>
      <c r="E7" s="201">
        <v>141.5016933</v>
      </c>
      <c r="F7" s="201">
        <v>52.456005869999998</v>
      </c>
      <c r="G7" s="201">
        <v>84.141266250000001</v>
      </c>
    </row>
    <row r="8" spans="4:15" x14ac:dyDescent="0.2">
      <c r="D8" s="59" t="s">
        <v>11</v>
      </c>
      <c r="E8" s="201">
        <v>49.065242089999998</v>
      </c>
      <c r="F8" s="201">
        <v>19.533664720000001</v>
      </c>
      <c r="G8" s="201">
        <v>34.01703921</v>
      </c>
    </row>
    <row r="9" spans="4:15" x14ac:dyDescent="0.2">
      <c r="D9" s="59" t="s">
        <v>9</v>
      </c>
      <c r="E9" s="201">
        <v>98.47704263</v>
      </c>
      <c r="F9" s="201">
        <v>54.040879750000002</v>
      </c>
      <c r="G9" s="201">
        <v>43.257525039999997</v>
      </c>
    </row>
    <row r="10" spans="4:15" x14ac:dyDescent="0.2">
      <c r="D10" s="59" t="s">
        <v>235</v>
      </c>
      <c r="E10" s="201">
        <v>111.5692143</v>
      </c>
      <c r="F10" s="201">
        <v>54.438138410000001</v>
      </c>
      <c r="G10" s="201">
        <v>39.187407700000001</v>
      </c>
    </row>
    <row r="11" spans="4:15" x14ac:dyDescent="0.2">
      <c r="D11" s="59" t="s">
        <v>236</v>
      </c>
      <c r="E11" s="201">
        <v>62.7006096</v>
      </c>
      <c r="F11" s="201">
        <v>23.97180882</v>
      </c>
      <c r="G11" s="201">
        <v>76.74568223</v>
      </c>
    </row>
    <row r="12" spans="4:15" x14ac:dyDescent="0.2">
      <c r="D12" s="59" t="s">
        <v>237</v>
      </c>
      <c r="E12" s="201">
        <v>65.613851220000001</v>
      </c>
      <c r="F12" s="201">
        <v>66.289733159999997</v>
      </c>
      <c r="G12" s="201">
        <v>65.149778260000005</v>
      </c>
    </row>
    <row r="13" spans="4:15" ht="21.75" customHeight="1" x14ac:dyDescent="0.2">
      <c r="D13" s="30"/>
      <c r="E13" s="30"/>
      <c r="F13" s="30"/>
      <c r="G13" s="30"/>
    </row>
    <row r="14" spans="4:15" ht="21.75" customHeight="1" x14ac:dyDescent="0.2"/>
    <row r="19" spans="15:15" x14ac:dyDescent="0.2">
      <c r="O19" s="82" t="s">
        <v>424</v>
      </c>
    </row>
    <row r="20" spans="15:15" x14ac:dyDescent="0.2">
      <c r="O20" s="82" t="s">
        <v>425</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20AFE-466A-4141-BC5D-A104E1B84E63}">
  <dimension ref="A2:Y197"/>
  <sheetViews>
    <sheetView workbookViewId="0">
      <selection activeCell="D2" sqref="D2"/>
    </sheetView>
  </sheetViews>
  <sheetFormatPr baseColWidth="10" defaultColWidth="9.1640625" defaultRowHeight="15" x14ac:dyDescent="0.2"/>
  <cols>
    <col min="13" max="13" width="9.1640625" style="58"/>
    <col min="14" max="16384" width="9.1640625" style="81"/>
  </cols>
  <sheetData>
    <row r="2" spans="4:25" x14ac:dyDescent="0.2">
      <c r="D2" s="87" t="s">
        <v>427</v>
      </c>
      <c r="P2" s="100" t="s">
        <v>427</v>
      </c>
    </row>
    <row r="3" spans="4:25" ht="19" x14ac:dyDescent="0.2">
      <c r="D3" s="54"/>
      <c r="Q3" s="249" t="s">
        <v>428</v>
      </c>
      <c r="R3" s="249"/>
      <c r="Y3" s="100" t="s">
        <v>429</v>
      </c>
    </row>
    <row r="4" spans="4:25" x14ac:dyDescent="0.2">
      <c r="D4" s="247" t="s">
        <v>428</v>
      </c>
      <c r="E4" s="247"/>
      <c r="F4" s="87"/>
      <c r="G4" s="87" t="s">
        <v>429</v>
      </c>
      <c r="H4" s="87"/>
    </row>
    <row r="6" spans="4:25" ht="61" x14ac:dyDescent="0.2">
      <c r="D6" s="180" t="s">
        <v>432</v>
      </c>
      <c r="E6" s="180" t="s">
        <v>433</v>
      </c>
      <c r="F6" s="59"/>
      <c r="G6" s="248" t="s">
        <v>434</v>
      </c>
      <c r="H6" s="248" t="s">
        <v>433</v>
      </c>
    </row>
    <row r="7" spans="4:25" x14ac:dyDescent="0.2">
      <c r="D7" s="59">
        <v>3.95258E-2</v>
      </c>
      <c r="E7" s="59">
        <v>4.75359</v>
      </c>
      <c r="F7" s="59"/>
      <c r="G7" s="59">
        <v>4.8799299999999999</v>
      </c>
      <c r="H7" s="59">
        <v>4.75359</v>
      </c>
    </row>
    <row r="8" spans="4:25" x14ac:dyDescent="0.2">
      <c r="D8" s="59">
        <v>0.1138829</v>
      </c>
      <c r="E8" s="59">
        <v>5.062595</v>
      </c>
      <c r="F8" s="59"/>
      <c r="G8" s="59">
        <v>4.6062709999999996</v>
      </c>
      <c r="H8" s="59">
        <v>5.062595</v>
      </c>
    </row>
    <row r="9" spans="4:25" x14ac:dyDescent="0.2">
      <c r="D9" s="59">
        <v>0.1232612</v>
      </c>
      <c r="E9" s="59">
        <v>3.2188759999999998</v>
      </c>
      <c r="F9" s="59"/>
      <c r="G9" s="59">
        <v>5.1990080000000001</v>
      </c>
      <c r="H9" s="59">
        <v>3.2188759999999998</v>
      </c>
    </row>
    <row r="10" spans="4:25" x14ac:dyDescent="0.2">
      <c r="D10" s="59">
        <v>0.1138829</v>
      </c>
      <c r="E10" s="59">
        <v>4.4886359999999996</v>
      </c>
      <c r="F10" s="59"/>
      <c r="G10" s="59">
        <v>4.616498</v>
      </c>
      <c r="H10" s="59">
        <v>4.4886359999999996</v>
      </c>
    </row>
    <row r="11" spans="4:25" x14ac:dyDescent="0.2">
      <c r="D11" s="59">
        <v>3.95258E-2</v>
      </c>
      <c r="E11" s="59">
        <v>4.7621739999999999</v>
      </c>
      <c r="F11" s="59"/>
      <c r="G11" s="59">
        <v>4.9762329999999997</v>
      </c>
      <c r="H11" s="59">
        <v>4.7621739999999999</v>
      </c>
    </row>
    <row r="12" spans="4:25" x14ac:dyDescent="0.2">
      <c r="D12" s="59">
        <v>0.11347359999999999</v>
      </c>
      <c r="E12" s="59">
        <v>5.2882670000000003</v>
      </c>
      <c r="F12" s="59"/>
      <c r="G12" s="59">
        <v>4.6274309999999996</v>
      </c>
      <c r="H12" s="59">
        <v>5.2882670000000003</v>
      </c>
    </row>
    <row r="13" spans="4:25" x14ac:dyDescent="0.2">
      <c r="D13" s="59">
        <v>9.0078500000000006E-2</v>
      </c>
      <c r="E13" s="59">
        <v>5.717028</v>
      </c>
      <c r="F13" s="59"/>
      <c r="G13" s="59">
        <v>3.9215170000000001</v>
      </c>
      <c r="H13" s="59">
        <v>5.717028</v>
      </c>
    </row>
    <row r="14" spans="4:25" x14ac:dyDescent="0.2">
      <c r="D14" s="59">
        <v>8.6932899999999994E-2</v>
      </c>
      <c r="E14" s="59">
        <v>6.1246830000000001</v>
      </c>
      <c r="F14" s="59"/>
      <c r="G14" s="59">
        <v>3.80802</v>
      </c>
      <c r="H14" s="59">
        <v>6.1246830000000001</v>
      </c>
    </row>
    <row r="15" spans="4:25" x14ac:dyDescent="0.2">
      <c r="D15" s="59">
        <v>0.10012020000000001</v>
      </c>
      <c r="E15" s="59">
        <v>6.0063529999999998</v>
      </c>
      <c r="F15" s="59"/>
      <c r="G15" s="59">
        <v>4.9407629999999996</v>
      </c>
      <c r="H15" s="59">
        <v>6.0063529999999998</v>
      </c>
    </row>
    <row r="16" spans="4:25" x14ac:dyDescent="0.2">
      <c r="D16" s="59">
        <v>0.1127233</v>
      </c>
      <c r="E16" s="59">
        <v>9.0313330000000001</v>
      </c>
      <c r="F16" s="59"/>
      <c r="G16" s="59">
        <v>3.5223559999999998</v>
      </c>
      <c r="H16" s="59">
        <v>9.0313330000000001</v>
      </c>
    </row>
    <row r="17" spans="4:16" x14ac:dyDescent="0.2">
      <c r="D17" s="59">
        <v>7.4789300000000003E-2</v>
      </c>
      <c r="E17" s="59">
        <v>8.9599539999999998</v>
      </c>
      <c r="F17" s="59"/>
      <c r="G17" s="59">
        <v>4.2450559999999999</v>
      </c>
      <c r="H17" s="59">
        <v>8.9599539999999998</v>
      </c>
    </row>
    <row r="18" spans="4:16" x14ac:dyDescent="0.2">
      <c r="D18" s="59">
        <v>0.13440559999999999</v>
      </c>
      <c r="E18" s="59">
        <v>7.2254820000000004</v>
      </c>
      <c r="F18" s="59"/>
      <c r="G18" s="59">
        <v>4.9071100000000003</v>
      </c>
      <c r="H18" s="59">
        <v>7.2254820000000004</v>
      </c>
      <c r="P18" s="59" t="s">
        <v>430</v>
      </c>
    </row>
    <row r="19" spans="4:16" x14ac:dyDescent="0.2">
      <c r="D19" s="59">
        <v>5.2433300000000002E-2</v>
      </c>
      <c r="E19" s="59">
        <v>8.3836619999999993</v>
      </c>
      <c r="F19" s="59"/>
      <c r="G19" s="59">
        <v>4.9656599999999997</v>
      </c>
      <c r="H19" s="59">
        <v>8.3836619999999993</v>
      </c>
      <c r="P19" s="59" t="s">
        <v>431</v>
      </c>
    </row>
    <row r="20" spans="4:16" x14ac:dyDescent="0.2">
      <c r="D20" s="59">
        <v>0.1203891</v>
      </c>
      <c r="E20" s="59">
        <v>7.9448470000000002</v>
      </c>
      <c r="F20" s="59"/>
      <c r="G20" s="59">
        <v>4.8186270000000002</v>
      </c>
      <c r="H20" s="59">
        <v>7.9448470000000002</v>
      </c>
    </row>
    <row r="21" spans="4:16" x14ac:dyDescent="0.2">
      <c r="D21" s="59">
        <v>7.0330000000000004E-2</v>
      </c>
      <c r="E21" s="59">
        <v>7.3297499999999998</v>
      </c>
      <c r="F21" s="59"/>
      <c r="G21" s="59">
        <v>4.7451639999999999</v>
      </c>
      <c r="H21" s="59">
        <v>7.3297499999999998</v>
      </c>
    </row>
    <row r="22" spans="4:16" x14ac:dyDescent="0.2">
      <c r="D22" s="59">
        <v>8.9677000000000007E-2</v>
      </c>
      <c r="E22" s="59">
        <v>8.4202410000000008</v>
      </c>
      <c r="F22" s="59"/>
      <c r="G22" s="59">
        <v>4.4642939999999998</v>
      </c>
      <c r="H22" s="59">
        <v>8.4202410000000008</v>
      </c>
    </row>
    <row r="23" spans="4:16" x14ac:dyDescent="0.2">
      <c r="D23" s="59">
        <v>0.1099448</v>
      </c>
      <c r="E23" s="59">
        <v>5.8259999999999996</v>
      </c>
      <c r="F23" s="59"/>
      <c r="G23" s="59">
        <v>4.8761340000000004</v>
      </c>
      <c r="H23" s="59">
        <v>5.8259999999999996</v>
      </c>
    </row>
    <row r="24" spans="4:16" x14ac:dyDescent="0.2">
      <c r="D24" s="59">
        <v>0.130771</v>
      </c>
      <c r="E24" s="59">
        <v>5.981414</v>
      </c>
      <c r="F24" s="59"/>
      <c r="G24" s="59">
        <v>5.06663</v>
      </c>
      <c r="H24" s="59">
        <v>5.981414</v>
      </c>
    </row>
    <row r="25" spans="4:16" x14ac:dyDescent="0.2">
      <c r="D25" s="59">
        <v>0.12111379999999999</v>
      </c>
      <c r="E25" s="59">
        <v>7.40062</v>
      </c>
      <c r="F25" s="59"/>
      <c r="G25" s="59">
        <v>4.697648</v>
      </c>
      <c r="H25" s="59">
        <v>7.40062</v>
      </c>
    </row>
    <row r="26" spans="4:16" x14ac:dyDescent="0.2">
      <c r="D26" s="59">
        <v>8.0804000000000001E-2</v>
      </c>
      <c r="E26" s="59">
        <v>8.9019110000000001</v>
      </c>
      <c r="F26" s="59"/>
      <c r="G26" s="59">
        <v>3.9346380000000001</v>
      </c>
      <c r="H26" s="59">
        <v>8.9019110000000001</v>
      </c>
    </row>
    <row r="27" spans="4:16" x14ac:dyDescent="0.2">
      <c r="D27" s="59">
        <v>9.7672499999999995E-2</v>
      </c>
      <c r="E27" s="59">
        <v>8.0545229999999997</v>
      </c>
      <c r="F27" s="59"/>
      <c r="G27" s="59">
        <v>4.7847970000000002</v>
      </c>
      <c r="H27" s="59">
        <v>8.0545229999999997</v>
      </c>
    </row>
    <row r="28" spans="4:16" x14ac:dyDescent="0.2">
      <c r="D28" s="59">
        <v>0.1348211</v>
      </c>
      <c r="E28" s="59">
        <v>8.1897990000000007</v>
      </c>
      <c r="F28" s="59"/>
      <c r="G28" s="59">
        <v>4.3566209999999996</v>
      </c>
      <c r="H28" s="59">
        <v>8.1897990000000007</v>
      </c>
    </row>
    <row r="29" spans="4:16" x14ac:dyDescent="0.2">
      <c r="D29" s="59">
        <v>0.177039</v>
      </c>
      <c r="E29" s="59">
        <v>6.4982819999999997</v>
      </c>
      <c r="F29" s="59"/>
      <c r="G29" s="59">
        <v>4.5369669999999998</v>
      </c>
      <c r="H29" s="59">
        <v>6.4982819999999997</v>
      </c>
    </row>
    <row r="30" spans="4:16" x14ac:dyDescent="0.2">
      <c r="D30" s="59">
        <v>0.18700610000000001</v>
      </c>
      <c r="E30" s="59">
        <v>6.190315</v>
      </c>
      <c r="F30" s="59"/>
      <c r="G30" s="59">
        <v>4.3564999999999996</v>
      </c>
      <c r="H30" s="59">
        <v>6.190315</v>
      </c>
    </row>
    <row r="31" spans="4:16" x14ac:dyDescent="0.2">
      <c r="D31" s="59">
        <v>0.1632419</v>
      </c>
      <c r="E31" s="59">
        <v>7.1284960000000002</v>
      </c>
      <c r="F31" s="59"/>
      <c r="G31" s="59">
        <v>3.8376589999999999</v>
      </c>
      <c r="H31" s="59">
        <v>7.1284960000000002</v>
      </c>
    </row>
    <row r="32" spans="4:16" x14ac:dyDescent="0.2">
      <c r="D32" s="59">
        <v>0.2629552</v>
      </c>
      <c r="E32" s="59">
        <v>6.7522700000000002</v>
      </c>
      <c r="F32" s="59"/>
      <c r="G32" s="59">
        <v>4.3414130000000002</v>
      </c>
      <c r="H32" s="59">
        <v>6.7522700000000002</v>
      </c>
    </row>
    <row r="33" spans="4:8" x14ac:dyDescent="0.2">
      <c r="D33" s="59">
        <v>0.11211550000000001</v>
      </c>
      <c r="E33" s="59">
        <v>5.1590550000000004</v>
      </c>
      <c r="F33" s="59"/>
      <c r="G33" s="59">
        <v>4.4902100000000003</v>
      </c>
      <c r="H33" s="59">
        <v>5.1590550000000004</v>
      </c>
    </row>
    <row r="34" spans="4:8" x14ac:dyDescent="0.2">
      <c r="D34" s="59">
        <v>8.3912200000000006E-2</v>
      </c>
      <c r="E34" s="59">
        <v>9.0399069999999995</v>
      </c>
      <c r="F34" s="59"/>
      <c r="G34" s="59">
        <v>4.0883979999999998</v>
      </c>
      <c r="H34" s="59">
        <v>9.0399069999999995</v>
      </c>
    </row>
    <row r="35" spans="4:8" x14ac:dyDescent="0.2">
      <c r="D35" s="59">
        <v>0.1302451</v>
      </c>
      <c r="E35" s="59">
        <v>7.2370590000000004</v>
      </c>
      <c r="F35" s="59"/>
      <c r="G35" s="59">
        <v>4.9099899999999996</v>
      </c>
      <c r="H35" s="59">
        <v>7.2370590000000004</v>
      </c>
    </row>
    <row r="36" spans="4:8" x14ac:dyDescent="0.2">
      <c r="D36" s="59">
        <v>5.1160799999999999E-2</v>
      </c>
      <c r="E36" s="59">
        <v>8.4618920000000006</v>
      </c>
      <c r="F36" s="59"/>
      <c r="G36" s="59">
        <v>4.8790480000000001</v>
      </c>
      <c r="H36" s="59">
        <v>8.4618920000000006</v>
      </c>
    </row>
    <row r="37" spans="4:8" x14ac:dyDescent="0.2">
      <c r="D37" s="59">
        <v>8.8978799999999997E-2</v>
      </c>
      <c r="E37" s="59">
        <v>8.1565100000000008</v>
      </c>
      <c r="F37" s="59"/>
      <c r="G37" s="59">
        <v>4.7212740000000002</v>
      </c>
      <c r="H37" s="59">
        <v>8.1565100000000008</v>
      </c>
    </row>
    <row r="38" spans="4:8" x14ac:dyDescent="0.2">
      <c r="D38" s="59">
        <v>0.16938420000000001</v>
      </c>
      <c r="E38" s="59">
        <v>7.7432699999999999</v>
      </c>
      <c r="F38" s="59"/>
      <c r="G38" s="59">
        <v>5.0634490000000003</v>
      </c>
      <c r="H38" s="59">
        <v>7.7432699999999999</v>
      </c>
    </row>
    <row r="39" spans="4:8" x14ac:dyDescent="0.2">
      <c r="D39" s="59">
        <v>0.13496559999999999</v>
      </c>
      <c r="E39" s="59">
        <v>7.9631119999999997</v>
      </c>
      <c r="F39" s="59"/>
      <c r="G39" s="59">
        <v>4.6934769999999997</v>
      </c>
      <c r="H39" s="59">
        <v>7.9631119999999997</v>
      </c>
    </row>
    <row r="40" spans="4:8" x14ac:dyDescent="0.2">
      <c r="D40" s="59">
        <v>0.1088122</v>
      </c>
      <c r="E40" s="59">
        <v>9.2646390000000007</v>
      </c>
      <c r="F40" s="59"/>
      <c r="G40" s="59">
        <v>3.877643</v>
      </c>
      <c r="H40" s="59">
        <v>9.2646390000000007</v>
      </c>
    </row>
    <row r="41" spans="4:8" x14ac:dyDescent="0.2">
      <c r="D41" s="59">
        <v>0.1344002</v>
      </c>
      <c r="E41" s="59">
        <v>8.0398029999999991</v>
      </c>
      <c r="F41" s="59"/>
      <c r="G41" s="59">
        <v>4.4231670000000003</v>
      </c>
      <c r="H41" s="59">
        <v>8.0398029999999991</v>
      </c>
    </row>
    <row r="42" spans="4:8" x14ac:dyDescent="0.2">
      <c r="D42" s="59">
        <v>9.6144499999999994E-2</v>
      </c>
      <c r="E42" s="59">
        <v>8.5889559999999996</v>
      </c>
      <c r="F42" s="59"/>
      <c r="G42" s="59">
        <v>4.4314330000000002</v>
      </c>
      <c r="H42" s="59">
        <v>8.5889559999999996</v>
      </c>
    </row>
    <row r="43" spans="4:8" x14ac:dyDescent="0.2">
      <c r="D43" s="59">
        <v>7.0460599999999998E-2</v>
      </c>
      <c r="E43" s="59">
        <v>9.0471149999999998</v>
      </c>
      <c r="F43" s="59"/>
      <c r="G43" s="59">
        <v>4.2294510000000001</v>
      </c>
      <c r="H43" s="59">
        <v>9.0471149999999998</v>
      </c>
    </row>
    <row r="44" spans="4:8" x14ac:dyDescent="0.2">
      <c r="D44" s="59">
        <v>8.5185999999999998E-2</v>
      </c>
      <c r="E44" s="59">
        <v>6.777647</v>
      </c>
      <c r="F44" s="59"/>
      <c r="G44" s="59">
        <v>4.8300739999999998</v>
      </c>
      <c r="H44" s="59">
        <v>6.777647</v>
      </c>
    </row>
    <row r="45" spans="4:8" x14ac:dyDescent="0.2">
      <c r="D45" s="59">
        <v>0.110262</v>
      </c>
      <c r="E45" s="59">
        <v>7.4318920000000004</v>
      </c>
      <c r="F45" s="59"/>
      <c r="G45" s="59">
        <v>4.8872780000000002</v>
      </c>
      <c r="H45" s="59">
        <v>7.4318920000000004</v>
      </c>
    </row>
    <row r="46" spans="4:8" x14ac:dyDescent="0.2">
      <c r="D46" s="59">
        <v>7.2698100000000002E-2</v>
      </c>
      <c r="E46" s="59">
        <v>7.4103469999999998</v>
      </c>
      <c r="F46" s="59"/>
      <c r="G46" s="59">
        <v>4.8384070000000001</v>
      </c>
      <c r="H46" s="59">
        <v>7.4103469999999998</v>
      </c>
    </row>
    <row r="47" spans="4:8" x14ac:dyDescent="0.2">
      <c r="D47" s="59">
        <v>2.3394100000000001E-2</v>
      </c>
      <c r="E47" s="59">
        <v>7.7952349999999999</v>
      </c>
      <c r="F47" s="59"/>
      <c r="G47" s="59">
        <v>5.1944800000000004</v>
      </c>
      <c r="H47" s="59">
        <v>5.7104270000000001</v>
      </c>
    </row>
    <row r="48" spans="4:8" x14ac:dyDescent="0.2">
      <c r="D48" s="59">
        <v>0.20018910000000001</v>
      </c>
      <c r="E48" s="59">
        <v>5.7104270000000001</v>
      </c>
      <c r="F48" s="59"/>
      <c r="G48" s="59">
        <v>4.7098779999999998</v>
      </c>
      <c r="H48" s="59">
        <v>5.7037829999999996</v>
      </c>
    </row>
    <row r="49" spans="4:8" x14ac:dyDescent="0.2">
      <c r="D49" s="59">
        <v>0.22247349999999999</v>
      </c>
      <c r="E49" s="59">
        <v>5.7037829999999996</v>
      </c>
      <c r="F49" s="59"/>
      <c r="G49" s="59">
        <v>5.0118470000000004</v>
      </c>
      <c r="H49" s="59">
        <v>8.4217829999999996</v>
      </c>
    </row>
    <row r="50" spans="4:8" x14ac:dyDescent="0.2">
      <c r="D50" s="59">
        <v>4.8089699999999999E-2</v>
      </c>
      <c r="E50" s="59">
        <v>8.4217829999999996</v>
      </c>
      <c r="F50" s="59"/>
      <c r="G50" s="59">
        <v>4.907286</v>
      </c>
      <c r="H50" s="59">
        <v>7.0396599999999996</v>
      </c>
    </row>
    <row r="51" spans="4:8" x14ac:dyDescent="0.2">
      <c r="D51" s="59">
        <v>0.1270896</v>
      </c>
      <c r="E51" s="59">
        <v>7.0396599999999996</v>
      </c>
      <c r="F51" s="59"/>
      <c r="G51" s="59">
        <v>4.6542969999999997</v>
      </c>
      <c r="H51" s="59">
        <v>8.0063680000000002</v>
      </c>
    </row>
    <row r="52" spans="4:8" x14ac:dyDescent="0.2">
      <c r="D52" s="59">
        <v>0.13990169999999999</v>
      </c>
      <c r="E52" s="59">
        <v>8.0063680000000002</v>
      </c>
      <c r="F52" s="59"/>
      <c r="G52" s="59">
        <v>5.1227609999999997</v>
      </c>
      <c r="H52" s="59">
        <v>5.5254529999999997</v>
      </c>
    </row>
    <row r="53" spans="4:8" x14ac:dyDescent="0.2">
      <c r="D53" s="59">
        <v>0.20209559999999999</v>
      </c>
      <c r="E53" s="59">
        <v>5.5254529999999997</v>
      </c>
      <c r="F53" s="59"/>
      <c r="G53" s="59">
        <v>4.5404229999999997</v>
      </c>
      <c r="H53" s="59">
        <v>7.4436640000000001</v>
      </c>
    </row>
    <row r="54" spans="4:8" x14ac:dyDescent="0.2">
      <c r="D54" s="59">
        <v>0.1201323</v>
      </c>
      <c r="E54" s="59">
        <v>7.4436640000000001</v>
      </c>
      <c r="F54" s="59"/>
      <c r="G54" s="59">
        <v>5.0813050000000004</v>
      </c>
      <c r="H54" s="59">
        <v>6.274762</v>
      </c>
    </row>
    <row r="55" spans="4:8" x14ac:dyDescent="0.2">
      <c r="D55" s="59">
        <v>0.14025950000000001</v>
      </c>
      <c r="E55" s="59">
        <v>6.274762</v>
      </c>
      <c r="F55" s="59"/>
      <c r="G55" s="59">
        <v>4.9952139999999998</v>
      </c>
      <c r="H55" s="59">
        <v>7.6544429999999997</v>
      </c>
    </row>
    <row r="56" spans="4:8" x14ac:dyDescent="0.2">
      <c r="D56" s="59">
        <v>6.9383E-2</v>
      </c>
      <c r="E56" s="59">
        <v>7.6544429999999997</v>
      </c>
      <c r="F56" s="59"/>
      <c r="G56" s="59">
        <v>5.3458220000000001</v>
      </c>
      <c r="H56" s="59">
        <v>5.147494</v>
      </c>
    </row>
    <row r="57" spans="4:8" x14ac:dyDescent="0.2">
      <c r="D57" s="59">
        <v>0.1093372</v>
      </c>
      <c r="E57" s="59">
        <v>5.147494</v>
      </c>
      <c r="F57" s="59"/>
      <c r="G57" s="59">
        <v>4.268052</v>
      </c>
      <c r="H57" s="59">
        <v>9.1294559999999993</v>
      </c>
    </row>
    <row r="58" spans="4:8" x14ac:dyDescent="0.2">
      <c r="D58" s="59">
        <v>6.6366300000000003E-2</v>
      </c>
      <c r="E58" s="59">
        <v>9.1294559999999993</v>
      </c>
      <c r="F58" s="59"/>
      <c r="G58" s="59">
        <v>5.6601569999999999</v>
      </c>
      <c r="H58" s="59">
        <v>5.6276210000000004</v>
      </c>
    </row>
    <row r="59" spans="4:8" x14ac:dyDescent="0.2">
      <c r="D59" s="59">
        <v>0.12753970000000001</v>
      </c>
      <c r="E59" s="59">
        <v>5.6276210000000004</v>
      </c>
      <c r="F59" s="59"/>
      <c r="G59" s="59">
        <v>4.4826579999999998</v>
      </c>
      <c r="H59" s="59">
        <v>8.5316880000000008</v>
      </c>
    </row>
    <row r="60" spans="4:8" x14ac:dyDescent="0.2">
      <c r="D60" s="59">
        <v>8.7545300000000006E-2</v>
      </c>
      <c r="E60" s="59">
        <v>8.5316880000000008</v>
      </c>
      <c r="F60" s="59"/>
      <c r="G60" s="59">
        <v>4.5713999999999997</v>
      </c>
      <c r="H60" s="59">
        <v>8.1613749999999996</v>
      </c>
    </row>
    <row r="61" spans="4:8" x14ac:dyDescent="0.2">
      <c r="D61" s="59">
        <v>8.3484000000000003E-2</v>
      </c>
      <c r="E61" s="59">
        <v>8.1613749999999996</v>
      </c>
      <c r="F61" s="59"/>
      <c r="G61" s="59">
        <v>3.9429780000000001</v>
      </c>
      <c r="H61" s="59">
        <v>9.1148199999999999</v>
      </c>
    </row>
    <row r="62" spans="4:8" x14ac:dyDescent="0.2">
      <c r="D62" s="59">
        <v>8.2062999999999997E-2</v>
      </c>
      <c r="E62" s="59">
        <v>9.1148199999999999</v>
      </c>
      <c r="F62" s="59"/>
      <c r="G62" s="59">
        <v>5.154433</v>
      </c>
      <c r="H62" s="59">
        <v>6.4982819999999997</v>
      </c>
    </row>
    <row r="63" spans="4:8" x14ac:dyDescent="0.2">
      <c r="D63" s="59">
        <v>7.7011899999999994E-2</v>
      </c>
      <c r="E63" s="59">
        <v>6.4982819999999997</v>
      </c>
      <c r="F63" s="59"/>
      <c r="G63" s="59">
        <v>3.7480129999999998</v>
      </c>
      <c r="H63" s="59">
        <v>9.1989769999999993</v>
      </c>
    </row>
    <row r="64" spans="4:8" x14ac:dyDescent="0.2">
      <c r="D64" s="59">
        <v>9.3357399999999993E-2</v>
      </c>
      <c r="E64" s="59">
        <v>9.1989769999999993</v>
      </c>
      <c r="F64" s="59"/>
      <c r="G64" s="59">
        <v>4.4564389999999996</v>
      </c>
      <c r="H64" s="59">
        <v>8.0209270000000004</v>
      </c>
    </row>
    <row r="65" spans="4:8" x14ac:dyDescent="0.2">
      <c r="D65" s="59">
        <v>0.1228929</v>
      </c>
      <c r="E65" s="59">
        <v>8.0209270000000004</v>
      </c>
      <c r="F65" s="59"/>
      <c r="G65" s="59">
        <v>4.9196580000000001</v>
      </c>
      <c r="H65" s="59">
        <v>7.6704290000000004</v>
      </c>
    </row>
    <row r="66" spans="4:8" x14ac:dyDescent="0.2">
      <c r="D66" s="59">
        <v>0.179926</v>
      </c>
      <c r="E66" s="59">
        <v>7.6704290000000004</v>
      </c>
      <c r="F66" s="59"/>
      <c r="G66" s="59">
        <v>3.9429780000000001</v>
      </c>
      <c r="H66" s="59">
        <v>6.1003189999999998</v>
      </c>
    </row>
    <row r="67" spans="4:8" x14ac:dyDescent="0.2">
      <c r="D67" s="59">
        <v>8.2062999999999997E-2</v>
      </c>
      <c r="E67" s="59">
        <v>6.1003189999999998</v>
      </c>
      <c r="F67" s="59"/>
      <c r="G67" s="59">
        <v>4.8215620000000001</v>
      </c>
      <c r="H67" s="59">
        <v>7.0621910000000003</v>
      </c>
    </row>
    <row r="68" spans="4:8" x14ac:dyDescent="0.2">
      <c r="D68" s="59">
        <v>0</v>
      </c>
      <c r="E68" s="59">
        <v>7.9568269999999997</v>
      </c>
      <c r="F68" s="59"/>
      <c r="G68" s="59">
        <v>4.7055009999999999</v>
      </c>
      <c r="H68" s="59">
        <v>6.1268690000000001</v>
      </c>
    </row>
    <row r="69" spans="4:8" x14ac:dyDescent="0.2">
      <c r="D69" s="59">
        <v>5.8512399999999999E-2</v>
      </c>
      <c r="E69" s="59">
        <v>7.0621910000000003</v>
      </c>
      <c r="F69" s="59"/>
      <c r="G69" s="59">
        <v>4.5791979999999999</v>
      </c>
      <c r="H69" s="59">
        <v>6.8384049999999998</v>
      </c>
    </row>
    <row r="70" spans="4:8" x14ac:dyDescent="0.2">
      <c r="D70" s="59">
        <v>2.5585900000000002E-2</v>
      </c>
      <c r="E70" s="59">
        <v>6.1268690000000001</v>
      </c>
      <c r="F70" s="59"/>
      <c r="G70" s="59">
        <v>4.4169900000000002</v>
      </c>
      <c r="H70" s="59">
        <v>6.1224930000000004</v>
      </c>
    </row>
    <row r="71" spans="4:8" x14ac:dyDescent="0.2">
      <c r="D71" s="59">
        <v>0</v>
      </c>
      <c r="E71" s="59">
        <v>6.8384049999999998</v>
      </c>
      <c r="F71" s="59"/>
      <c r="G71" s="59">
        <v>5.0530039999999996</v>
      </c>
      <c r="H71" s="59">
        <v>6.7511010000000002</v>
      </c>
    </row>
    <row r="72" spans="4:8" x14ac:dyDescent="0.2">
      <c r="D72" s="59">
        <v>1.1125299999999999E-2</v>
      </c>
      <c r="E72" s="59">
        <v>6.1224930000000004</v>
      </c>
      <c r="F72" s="59"/>
      <c r="G72" s="59">
        <v>4.807817</v>
      </c>
      <c r="H72" s="59">
        <v>7.0732699999999999</v>
      </c>
    </row>
    <row r="73" spans="4:8" x14ac:dyDescent="0.2">
      <c r="D73" s="59">
        <v>0.12767919999999999</v>
      </c>
      <c r="E73" s="59">
        <v>6.7511010000000002</v>
      </c>
      <c r="F73" s="59"/>
      <c r="G73" s="59">
        <v>4.502122</v>
      </c>
      <c r="H73" s="59">
        <v>8.0621179999999999</v>
      </c>
    </row>
    <row r="74" spans="4:8" x14ac:dyDescent="0.2">
      <c r="D74" s="59">
        <v>6.5860799999999997E-2</v>
      </c>
      <c r="E74" s="59">
        <v>7.0732699999999999</v>
      </c>
      <c r="F74" s="59"/>
      <c r="G74" s="59">
        <v>3.8761619999999999</v>
      </c>
      <c r="H74" s="59">
        <v>9.1241280000000007</v>
      </c>
    </row>
    <row r="75" spans="4:8" x14ac:dyDescent="0.2">
      <c r="D75" s="59">
        <v>4.5447700000000001E-2</v>
      </c>
      <c r="E75" s="59">
        <v>8.0621179999999999</v>
      </c>
      <c r="F75" s="59"/>
      <c r="G75" s="59">
        <v>4.7055009999999999</v>
      </c>
      <c r="H75" s="59">
        <v>7.9892219999999998</v>
      </c>
    </row>
    <row r="76" spans="4:8" x14ac:dyDescent="0.2">
      <c r="D76" s="59">
        <v>8.0440800000000007E-2</v>
      </c>
      <c r="E76" s="59">
        <v>9.1241280000000007</v>
      </c>
      <c r="F76" s="59"/>
      <c r="G76" s="59">
        <v>4.2987770000000003</v>
      </c>
      <c r="H76" s="59">
        <v>9.0359870000000004</v>
      </c>
    </row>
    <row r="77" spans="4:8" x14ac:dyDescent="0.2">
      <c r="D77" s="59">
        <v>2.5585900000000002E-2</v>
      </c>
      <c r="E77" s="59">
        <v>7.9892219999999998</v>
      </c>
      <c r="F77" s="59"/>
      <c r="G77" s="59">
        <v>4.4664830000000002</v>
      </c>
      <c r="H77" s="59">
        <v>8.4089390000000002</v>
      </c>
    </row>
    <row r="78" spans="4:8" x14ac:dyDescent="0.2">
      <c r="D78" s="59">
        <v>5.76927E-2</v>
      </c>
      <c r="E78" s="59">
        <v>9.0359870000000004</v>
      </c>
      <c r="F78" s="59"/>
      <c r="G78" s="59">
        <v>4.0585120000000003</v>
      </c>
      <c r="H78" s="59">
        <v>7.6787890000000001</v>
      </c>
    </row>
    <row r="79" spans="4:8" x14ac:dyDescent="0.2">
      <c r="D79" s="59">
        <v>7.4042800000000006E-2</v>
      </c>
      <c r="E79" s="59">
        <v>8.4089390000000002</v>
      </c>
      <c r="F79" s="59"/>
      <c r="G79" s="59">
        <v>4.776484</v>
      </c>
      <c r="H79" s="59">
        <v>7.776535</v>
      </c>
    </row>
    <row r="80" spans="4:8" x14ac:dyDescent="0.2">
      <c r="D80" s="59">
        <v>0.11546720000000001</v>
      </c>
      <c r="E80" s="59">
        <v>7.6787890000000001</v>
      </c>
      <c r="F80" s="59"/>
      <c r="G80" s="59">
        <v>5.2964779999999996</v>
      </c>
      <c r="H80" s="59">
        <v>6.1003189999999998</v>
      </c>
    </row>
    <row r="81" spans="4:8" x14ac:dyDescent="0.2">
      <c r="D81" s="59">
        <v>0.17899689999999999</v>
      </c>
      <c r="E81" s="59">
        <v>7.776535</v>
      </c>
      <c r="F81" s="59"/>
      <c r="G81" s="59">
        <v>4.6126120000000004</v>
      </c>
      <c r="H81" s="59">
        <v>8.0346309999999992</v>
      </c>
    </row>
    <row r="82" spans="4:8" x14ac:dyDescent="0.2">
      <c r="D82" s="59">
        <v>0.15912499999999999</v>
      </c>
      <c r="E82" s="59">
        <v>6.1003189999999998</v>
      </c>
      <c r="F82" s="59"/>
      <c r="G82" s="59">
        <v>5.0440639999999997</v>
      </c>
      <c r="H82" s="59">
        <v>8.3859449999999995</v>
      </c>
    </row>
    <row r="83" spans="4:8" x14ac:dyDescent="0.2">
      <c r="D83" s="59">
        <v>0.12526219999999999</v>
      </c>
      <c r="E83" s="59">
        <v>8.0346309999999992</v>
      </c>
      <c r="F83" s="59"/>
      <c r="G83" s="59">
        <v>4.4435469999999997</v>
      </c>
      <c r="H83" s="59">
        <v>8.5552600000000005</v>
      </c>
    </row>
    <row r="84" spans="4:8" x14ac:dyDescent="0.2">
      <c r="D84" s="59">
        <v>4.2889299999999998E-2</v>
      </c>
      <c r="E84" s="59">
        <v>8.3859449999999995</v>
      </c>
      <c r="F84" s="59"/>
      <c r="G84" s="59">
        <v>5.0409790000000001</v>
      </c>
      <c r="H84" s="59">
        <v>8.3344719999999999</v>
      </c>
    </row>
    <row r="85" spans="4:8" x14ac:dyDescent="0.2">
      <c r="D85" s="59">
        <v>0</v>
      </c>
      <c r="E85" s="59">
        <v>8.0163180000000001</v>
      </c>
      <c r="F85" s="59"/>
      <c r="G85" s="59">
        <v>4.2761189999999996</v>
      </c>
      <c r="H85" s="59">
        <v>9.063231</v>
      </c>
    </row>
    <row r="86" spans="4:8" x14ac:dyDescent="0.2">
      <c r="D86" s="59">
        <v>5.9491099999999998E-2</v>
      </c>
      <c r="E86" s="59">
        <v>8.5552600000000005</v>
      </c>
      <c r="F86" s="59"/>
      <c r="G86" s="59">
        <v>4.5356899999999998</v>
      </c>
      <c r="H86" s="59">
        <v>8.1859070000000003</v>
      </c>
    </row>
    <row r="87" spans="4:8" x14ac:dyDescent="0.2">
      <c r="D87" s="59">
        <v>4.0893899999999997E-2</v>
      </c>
      <c r="E87" s="59">
        <v>8.3344719999999999</v>
      </c>
      <c r="F87" s="59"/>
      <c r="G87" s="59">
        <v>4.0543250000000004</v>
      </c>
      <c r="H87" s="59">
        <v>9.3991410000000002</v>
      </c>
    </row>
    <row r="88" spans="4:8" x14ac:dyDescent="0.2">
      <c r="D88" s="59">
        <v>4.7476900000000002E-2</v>
      </c>
      <c r="E88" s="59">
        <v>9.063231</v>
      </c>
      <c r="F88" s="59"/>
      <c r="G88" s="59">
        <v>4.9084349999999999</v>
      </c>
      <c r="H88" s="59">
        <v>7.406104</v>
      </c>
    </row>
    <row r="89" spans="4:8" x14ac:dyDescent="0.2">
      <c r="D89" s="59">
        <v>3.3751999999999997E-2</v>
      </c>
      <c r="E89" s="59">
        <v>8.1859070000000003</v>
      </c>
      <c r="F89" s="59"/>
      <c r="G89" s="59">
        <v>3.8445770000000001</v>
      </c>
      <c r="H89" s="59">
        <v>9.3593639999999994</v>
      </c>
    </row>
    <row r="90" spans="4:8" x14ac:dyDescent="0.2">
      <c r="D90" s="59">
        <v>7.2386699999999998E-2</v>
      </c>
      <c r="E90" s="59">
        <v>9.3991410000000002</v>
      </c>
      <c r="F90" s="59"/>
      <c r="G90" s="59">
        <v>4.6202740000000002</v>
      </c>
      <c r="H90" s="59">
        <v>8.0430209999999995</v>
      </c>
    </row>
    <row r="91" spans="4:8" x14ac:dyDescent="0.2">
      <c r="D91" s="59">
        <v>0.1088167</v>
      </c>
      <c r="E91" s="59">
        <v>7.406104</v>
      </c>
      <c r="F91" s="59"/>
      <c r="G91" s="59">
        <v>4.9921179999999996</v>
      </c>
      <c r="H91" s="59">
        <v>6.7546039999999996</v>
      </c>
    </row>
    <row r="92" spans="4:8" x14ac:dyDescent="0.2">
      <c r="D92" s="59">
        <v>7.6559799999999997E-2</v>
      </c>
      <c r="E92" s="59">
        <v>9.3593639999999994</v>
      </c>
      <c r="F92" s="59"/>
      <c r="G92" s="59">
        <v>4.583113</v>
      </c>
      <c r="H92" s="59">
        <v>7.8819379999999999</v>
      </c>
    </row>
    <row r="93" spans="4:8" x14ac:dyDescent="0.2">
      <c r="D93" s="59">
        <v>0.12310210000000001</v>
      </c>
      <c r="E93" s="59">
        <v>8.0430209999999995</v>
      </c>
      <c r="F93" s="59"/>
      <c r="G93" s="59">
        <v>4.4274380000000004</v>
      </c>
      <c r="H93" s="59">
        <v>7.2254820000000004</v>
      </c>
    </row>
    <row r="94" spans="4:8" x14ac:dyDescent="0.2">
      <c r="D94" s="59">
        <v>0.1283908</v>
      </c>
      <c r="E94" s="59">
        <v>6.7546039999999996</v>
      </c>
      <c r="F94" s="59"/>
      <c r="G94" s="59">
        <v>5.2109819999999996</v>
      </c>
      <c r="H94" s="59">
        <v>8.5779119999999995</v>
      </c>
    </row>
    <row r="95" spans="4:8" x14ac:dyDescent="0.2">
      <c r="D95" s="59">
        <v>9.9523000000000007E-3</v>
      </c>
      <c r="E95" s="59">
        <v>7.8819379999999999</v>
      </c>
      <c r="F95" s="59"/>
      <c r="G95" s="59">
        <v>4.2645540000000004</v>
      </c>
      <c r="H95" s="59">
        <v>7.5400900000000002</v>
      </c>
    </row>
    <row r="96" spans="4:8" x14ac:dyDescent="0.2">
      <c r="D96" s="59">
        <v>0</v>
      </c>
      <c r="E96" s="59">
        <v>7.9707400000000002</v>
      </c>
      <c r="F96" s="59"/>
      <c r="G96" s="59">
        <v>4.5491039999999998</v>
      </c>
      <c r="H96" s="59">
        <v>6.6758230000000003</v>
      </c>
    </row>
    <row r="97" spans="4:8" x14ac:dyDescent="0.2">
      <c r="D97" s="59">
        <v>7.9859000000000006E-3</v>
      </c>
      <c r="E97" s="59">
        <v>7.2254820000000004</v>
      </c>
      <c r="F97" s="59"/>
      <c r="G97" s="59">
        <v>4.6110629999999997</v>
      </c>
      <c r="H97" s="59">
        <v>6.0890449999999996</v>
      </c>
    </row>
    <row r="98" spans="4:8" x14ac:dyDescent="0.2">
      <c r="D98" s="59">
        <v>0</v>
      </c>
      <c r="E98" s="59">
        <v>8.5779119999999995</v>
      </c>
      <c r="F98" s="59"/>
      <c r="G98" s="59">
        <v>4.1988240000000001</v>
      </c>
      <c r="H98" s="59">
        <v>7.7119970000000002</v>
      </c>
    </row>
    <row r="99" spans="4:8" x14ac:dyDescent="0.2">
      <c r="D99" s="59">
        <v>2.1454E-3</v>
      </c>
      <c r="E99" s="59">
        <v>7.5400900000000002</v>
      </c>
      <c r="F99" s="59"/>
      <c r="G99" s="59">
        <v>4.6495430000000004</v>
      </c>
      <c r="H99" s="59">
        <v>8.0133430000000008</v>
      </c>
    </row>
    <row r="100" spans="4:8" x14ac:dyDescent="0.2">
      <c r="D100" s="59">
        <v>0</v>
      </c>
      <c r="E100" s="59">
        <v>6.6758230000000003</v>
      </c>
      <c r="F100" s="59"/>
      <c r="G100" s="59">
        <v>4.6055910000000004</v>
      </c>
      <c r="H100" s="59">
        <v>8.0356030000000001</v>
      </c>
    </row>
    <row r="101" spans="4:8" x14ac:dyDescent="0.2">
      <c r="D101" s="59">
        <v>1.01022E-2</v>
      </c>
      <c r="E101" s="59">
        <v>6.0890449999999996</v>
      </c>
      <c r="F101" s="59"/>
      <c r="G101" s="59">
        <v>4.9205019999999999</v>
      </c>
      <c r="H101" s="59">
        <v>7.4690839999999996</v>
      </c>
    </row>
    <row r="102" spans="4:8" x14ac:dyDescent="0.2">
      <c r="D102" s="59">
        <v>0.11075790000000001</v>
      </c>
      <c r="E102" s="59">
        <v>7.7119970000000002</v>
      </c>
      <c r="F102" s="59"/>
      <c r="G102" s="59">
        <v>4.7749569999999997</v>
      </c>
      <c r="H102" s="59">
        <v>8.1956089999999993</v>
      </c>
    </row>
    <row r="103" spans="4:8" x14ac:dyDescent="0.2">
      <c r="D103" s="59">
        <v>2.6031499999999999E-2</v>
      </c>
      <c r="E103" s="59">
        <v>8.0133430000000008</v>
      </c>
      <c r="F103" s="59"/>
      <c r="G103" s="59">
        <v>4.9452509999999998</v>
      </c>
      <c r="H103" s="59">
        <v>7.0003339999999996</v>
      </c>
    </row>
    <row r="104" spans="4:8" x14ac:dyDescent="0.2">
      <c r="D104" s="59">
        <v>0.119647</v>
      </c>
      <c r="E104" s="59">
        <v>8.0356030000000001</v>
      </c>
      <c r="F104" s="59"/>
      <c r="G104" s="59">
        <v>4.4539090000000003</v>
      </c>
      <c r="H104" s="59">
        <v>8.4474140000000002</v>
      </c>
    </row>
    <row r="105" spans="4:8" x14ac:dyDescent="0.2">
      <c r="D105" s="59">
        <v>0.10298980000000001</v>
      </c>
      <c r="E105" s="59">
        <v>7.4690839999999996</v>
      </c>
      <c r="F105" s="59"/>
      <c r="G105" s="59">
        <v>3.888744</v>
      </c>
      <c r="H105" s="59">
        <v>9.2347400000000004</v>
      </c>
    </row>
    <row r="106" spans="4:8" x14ac:dyDescent="0.2">
      <c r="D106" s="59">
        <v>3.8042800000000002E-2</v>
      </c>
      <c r="E106" s="59">
        <v>8.1956089999999993</v>
      </c>
      <c r="F106" s="59"/>
      <c r="G106" s="59">
        <v>4.984318</v>
      </c>
      <c r="H106" s="59">
        <v>7.8188319999999996</v>
      </c>
    </row>
    <row r="107" spans="4:8" x14ac:dyDescent="0.2">
      <c r="D107" s="59">
        <v>8.8821899999999995E-2</v>
      </c>
      <c r="E107" s="59">
        <v>7.0003339999999996</v>
      </c>
      <c r="F107" s="59"/>
      <c r="G107" s="59">
        <v>4.6110629999999997</v>
      </c>
      <c r="H107" s="59">
        <v>7.9065469999999998</v>
      </c>
    </row>
    <row r="108" spans="4:8" x14ac:dyDescent="0.2">
      <c r="D108" s="59">
        <v>5.9191399999999998E-2</v>
      </c>
      <c r="E108" s="59">
        <v>8.4474140000000002</v>
      </c>
      <c r="F108" s="59"/>
      <c r="G108" s="59">
        <v>3.8001079999999998</v>
      </c>
      <c r="H108" s="59">
        <v>9.4528160000000003</v>
      </c>
    </row>
    <row r="109" spans="4:8" x14ac:dyDescent="0.2">
      <c r="D109" s="59">
        <v>7.2486599999999998E-2</v>
      </c>
      <c r="E109" s="59">
        <v>9.2347400000000004</v>
      </c>
      <c r="F109" s="59"/>
      <c r="G109" s="59">
        <v>4.2523590000000002</v>
      </c>
      <c r="H109" s="59">
        <v>8.9928059999999999</v>
      </c>
    </row>
    <row r="110" spans="4:8" x14ac:dyDescent="0.2">
      <c r="D110" s="59">
        <v>0.1171123</v>
      </c>
      <c r="E110" s="59">
        <v>7.8188319999999996</v>
      </c>
      <c r="F110" s="59"/>
      <c r="G110" s="59">
        <v>3.888744</v>
      </c>
      <c r="H110" s="59">
        <v>6.7262329999999997</v>
      </c>
    </row>
    <row r="111" spans="4:8" x14ac:dyDescent="0.2">
      <c r="D111" s="59">
        <v>1.01022E-2</v>
      </c>
      <c r="E111" s="59">
        <v>7.9065469999999998</v>
      </c>
      <c r="F111" s="59"/>
      <c r="G111" s="59">
        <v>4.7485749999999998</v>
      </c>
      <c r="H111" s="59">
        <v>6.9460139999999999</v>
      </c>
    </row>
    <row r="112" spans="4:8" x14ac:dyDescent="0.2">
      <c r="D112" s="59">
        <v>7.6259999999999994E-2</v>
      </c>
      <c r="E112" s="59">
        <v>9.4528160000000003</v>
      </c>
      <c r="F112" s="59"/>
      <c r="G112" s="59">
        <v>4.4221430000000002</v>
      </c>
      <c r="H112" s="59">
        <v>6.8211069999999996</v>
      </c>
    </row>
    <row r="113" spans="4:8" x14ac:dyDescent="0.2">
      <c r="D113" s="59">
        <v>4.7272700000000001E-2</v>
      </c>
      <c r="E113" s="59">
        <v>8.9928059999999999</v>
      </c>
      <c r="F113" s="59"/>
      <c r="G113" s="59">
        <v>4.3525400000000003</v>
      </c>
      <c r="H113" s="59">
        <v>7.0273149999999998</v>
      </c>
    </row>
    <row r="114" spans="4:8" x14ac:dyDescent="0.2">
      <c r="D114" s="59">
        <v>7.2486599999999998E-2</v>
      </c>
      <c r="E114" s="59">
        <v>6.7262329999999997</v>
      </c>
      <c r="F114" s="59"/>
      <c r="G114" s="59">
        <v>4.2496280000000004</v>
      </c>
      <c r="H114" s="59">
        <v>7.4882939999999998</v>
      </c>
    </row>
    <row r="115" spans="4:8" x14ac:dyDescent="0.2">
      <c r="D115" s="59">
        <v>0</v>
      </c>
      <c r="E115" s="59">
        <v>6.9460139999999999</v>
      </c>
      <c r="F115" s="59"/>
      <c r="G115" s="59">
        <v>4.3612070000000003</v>
      </c>
      <c r="H115" s="59">
        <v>7.205635</v>
      </c>
    </row>
    <row r="116" spans="4:8" x14ac:dyDescent="0.2">
      <c r="D116" s="59">
        <v>0</v>
      </c>
      <c r="E116" s="59">
        <v>6.8211069999999996</v>
      </c>
      <c r="F116" s="59"/>
      <c r="G116" s="59">
        <v>4.5082870000000002</v>
      </c>
      <c r="H116" s="59">
        <v>8.2106680000000001</v>
      </c>
    </row>
    <row r="117" spans="4:8" x14ac:dyDescent="0.2">
      <c r="D117" s="59">
        <v>0</v>
      </c>
      <c r="E117" s="59">
        <v>7.0273149999999998</v>
      </c>
      <c r="F117" s="59"/>
      <c r="G117" s="59">
        <v>4.5888169999999997</v>
      </c>
      <c r="H117" s="59">
        <v>8.1134260000000005</v>
      </c>
    </row>
    <row r="118" spans="4:8" x14ac:dyDescent="0.2">
      <c r="D118" s="59">
        <v>1.6972000000000001E-3</v>
      </c>
      <c r="E118" s="59">
        <v>7.4882939999999998</v>
      </c>
      <c r="F118" s="59"/>
      <c r="G118" s="59">
        <v>4.5633109999999997</v>
      </c>
      <c r="H118" s="59">
        <v>8.0261700000000005</v>
      </c>
    </row>
    <row r="119" spans="4:8" x14ac:dyDescent="0.2">
      <c r="D119" s="59">
        <v>4.2319999999999997E-3</v>
      </c>
      <c r="E119" s="59">
        <v>7.205635</v>
      </c>
      <c r="F119" s="59"/>
      <c r="G119" s="59">
        <v>3.8825129999999999</v>
      </c>
      <c r="H119" s="59">
        <v>9.6494339999999994</v>
      </c>
    </row>
    <row r="120" spans="4:8" x14ac:dyDescent="0.2">
      <c r="D120" s="59">
        <v>6.5319199999999994E-2</v>
      </c>
      <c r="E120" s="59">
        <v>8.2106680000000001</v>
      </c>
      <c r="F120" s="59"/>
      <c r="G120" s="59">
        <v>4.5850980000000003</v>
      </c>
      <c r="H120" s="59">
        <v>8.2960469999999997</v>
      </c>
    </row>
    <row r="121" spans="4:8" x14ac:dyDescent="0.2">
      <c r="D121" s="59">
        <v>1.3487E-3</v>
      </c>
      <c r="E121" s="59">
        <v>8.1134260000000005</v>
      </c>
      <c r="F121" s="59"/>
      <c r="G121" s="59">
        <v>4.9212379999999998</v>
      </c>
      <c r="H121" s="59">
        <v>6.1377269999999999</v>
      </c>
    </row>
    <row r="122" spans="4:8" x14ac:dyDescent="0.2">
      <c r="D122" s="59">
        <v>0.11238099999999999</v>
      </c>
      <c r="E122" s="59">
        <v>8.0261700000000005</v>
      </c>
      <c r="F122" s="59"/>
      <c r="G122" s="59">
        <v>4.50373</v>
      </c>
      <c r="H122" s="59">
        <v>8.7806339999999992</v>
      </c>
    </row>
    <row r="123" spans="4:8" x14ac:dyDescent="0.2">
      <c r="D123" s="59">
        <v>8.2525699999999994E-2</v>
      </c>
      <c r="E123" s="59">
        <v>9.6494339999999994</v>
      </c>
      <c r="F123" s="59"/>
      <c r="G123" s="59">
        <v>4.158137</v>
      </c>
      <c r="H123" s="59">
        <v>9.3654620000000008</v>
      </c>
    </row>
    <row r="124" spans="4:8" x14ac:dyDescent="0.2">
      <c r="D124" s="59">
        <v>3.7742900000000003E-2</v>
      </c>
      <c r="E124" s="59">
        <v>8.2960469999999997</v>
      </c>
      <c r="F124" s="59"/>
      <c r="G124" s="59">
        <v>4.9129300000000002</v>
      </c>
      <c r="H124" s="59">
        <v>7.6829429999999999</v>
      </c>
    </row>
    <row r="125" spans="4:8" x14ac:dyDescent="0.2">
      <c r="D125" s="59">
        <v>9.3034800000000001E-2</v>
      </c>
      <c r="E125" s="59">
        <v>6.1377269999999999</v>
      </c>
      <c r="F125" s="59"/>
      <c r="G125" s="59">
        <v>4.9113559999999996</v>
      </c>
      <c r="H125" s="59">
        <v>7.9939580000000001</v>
      </c>
    </row>
    <row r="126" spans="4:8" x14ac:dyDescent="0.2">
      <c r="D126" s="59">
        <v>4.27839E-2</v>
      </c>
      <c r="E126" s="59">
        <v>8.7806339999999992</v>
      </c>
      <c r="F126" s="59"/>
      <c r="G126" s="59">
        <v>5.1013219999999997</v>
      </c>
      <c r="H126" s="59">
        <v>7.1444070000000002</v>
      </c>
    </row>
    <row r="127" spans="4:8" x14ac:dyDescent="0.2">
      <c r="D127" s="59">
        <v>1.28863E-2</v>
      </c>
      <c r="E127" s="59">
        <v>9.3654620000000008</v>
      </c>
      <c r="F127" s="59"/>
      <c r="G127" s="59">
        <v>4.3070649999999997</v>
      </c>
      <c r="H127" s="59">
        <v>9.2832190000000008</v>
      </c>
    </row>
    <row r="128" spans="4:8" x14ac:dyDescent="0.2">
      <c r="D128" s="59">
        <v>9.8023899999999997E-2</v>
      </c>
      <c r="E128" s="59">
        <v>7.6829429999999999</v>
      </c>
      <c r="F128" s="59"/>
      <c r="G128" s="59">
        <v>4.5586190000000002</v>
      </c>
      <c r="H128" s="59">
        <v>5.8081430000000003</v>
      </c>
    </row>
    <row r="129" spans="4:8" x14ac:dyDescent="0.2">
      <c r="D129" s="59">
        <v>0.1177293</v>
      </c>
      <c r="E129" s="59">
        <v>7.9939580000000001</v>
      </c>
      <c r="F129" s="59"/>
      <c r="G129" s="59">
        <v>4.4119210000000004</v>
      </c>
      <c r="H129" s="59">
        <v>7.0130160000000004</v>
      </c>
    </row>
    <row r="130" spans="4:8" x14ac:dyDescent="0.2">
      <c r="D130" s="59">
        <v>4.3409900000000001E-2</v>
      </c>
      <c r="E130" s="59">
        <v>7.1444070000000002</v>
      </c>
      <c r="F130" s="59"/>
      <c r="G130" s="59">
        <v>4.403384</v>
      </c>
      <c r="H130" s="59">
        <v>7.2820729999999996</v>
      </c>
    </row>
    <row r="131" spans="4:8" x14ac:dyDescent="0.2">
      <c r="D131" s="59">
        <v>4.6972899999999998E-2</v>
      </c>
      <c r="E131" s="59">
        <v>9.2832190000000008</v>
      </c>
      <c r="F131" s="59"/>
      <c r="G131" s="59">
        <v>5.703093</v>
      </c>
      <c r="H131" s="59">
        <v>8.2374790000000004</v>
      </c>
    </row>
    <row r="132" spans="4:8" x14ac:dyDescent="0.2">
      <c r="D132" s="59">
        <v>0</v>
      </c>
      <c r="E132" s="59">
        <v>8.3079529999999995</v>
      </c>
      <c r="F132" s="59"/>
      <c r="G132" s="59">
        <v>4.3070649999999997</v>
      </c>
      <c r="H132" s="59">
        <v>7.7204620000000004</v>
      </c>
    </row>
    <row r="133" spans="4:8" x14ac:dyDescent="0.2">
      <c r="D133" s="59">
        <v>1.36191E-2</v>
      </c>
      <c r="E133" s="59">
        <v>5.8081430000000003</v>
      </c>
      <c r="F133" s="59"/>
      <c r="G133" s="59">
        <v>4.9526110000000001</v>
      </c>
      <c r="H133" s="59">
        <v>7.0587580000000001</v>
      </c>
    </row>
    <row r="134" spans="4:8" x14ac:dyDescent="0.2">
      <c r="D134" s="59">
        <v>0</v>
      </c>
      <c r="E134" s="59">
        <v>7.0130160000000004</v>
      </c>
      <c r="F134" s="59"/>
      <c r="G134" s="59">
        <v>4.0315289999999999</v>
      </c>
      <c r="H134" s="59">
        <v>7.6275440000000003</v>
      </c>
    </row>
    <row r="135" spans="4:8" x14ac:dyDescent="0.2">
      <c r="D135" s="59">
        <v>0</v>
      </c>
      <c r="E135" s="59">
        <v>7.2820729999999996</v>
      </c>
      <c r="F135" s="59"/>
      <c r="G135" s="59">
        <v>4.5828290000000003</v>
      </c>
      <c r="H135" s="59">
        <v>8.1969879999999993</v>
      </c>
    </row>
    <row r="136" spans="4:8" x14ac:dyDescent="0.2">
      <c r="D136" s="59">
        <v>0</v>
      </c>
      <c r="E136" s="59">
        <v>8.2374790000000004</v>
      </c>
      <c r="F136" s="59"/>
      <c r="G136" s="59">
        <v>4.2891959999999996</v>
      </c>
      <c r="H136" s="59">
        <v>9.3071040000000007</v>
      </c>
    </row>
    <row r="137" spans="4:8" x14ac:dyDescent="0.2">
      <c r="D137" s="59">
        <v>0</v>
      </c>
      <c r="E137" s="59">
        <v>7.7204620000000004</v>
      </c>
      <c r="F137" s="59"/>
      <c r="G137" s="59">
        <v>4.4736760000000002</v>
      </c>
      <c r="H137" s="59">
        <v>8.635332</v>
      </c>
    </row>
    <row r="138" spans="4:8" x14ac:dyDescent="0.2">
      <c r="D138" s="59">
        <v>7.7794000000000002E-2</v>
      </c>
      <c r="E138" s="59">
        <v>7.0587580000000001</v>
      </c>
      <c r="F138" s="59"/>
      <c r="G138" s="59">
        <v>4.985627</v>
      </c>
      <c r="H138" s="59">
        <v>7.2534700000000001</v>
      </c>
    </row>
    <row r="139" spans="4:8" x14ac:dyDescent="0.2">
      <c r="D139" s="59">
        <v>0.11878039999999999</v>
      </c>
      <c r="E139" s="59">
        <v>7.6275440000000003</v>
      </c>
      <c r="F139" s="59"/>
      <c r="G139" s="59">
        <v>3.8543129999999999</v>
      </c>
      <c r="H139" s="59">
        <v>9.7313939999999999</v>
      </c>
    </row>
    <row r="140" spans="4:8" x14ac:dyDescent="0.2">
      <c r="D140" s="59">
        <v>6.5239599999999995E-2</v>
      </c>
      <c r="E140" s="59">
        <v>8.1969879999999993</v>
      </c>
      <c r="F140" s="59"/>
      <c r="G140" s="59">
        <v>5.0139870000000002</v>
      </c>
      <c r="H140" s="59">
        <v>7.5191499999999998</v>
      </c>
    </row>
    <row r="141" spans="4:8" x14ac:dyDescent="0.2">
      <c r="D141" s="59">
        <v>4.7022799999999997E-2</v>
      </c>
      <c r="E141" s="59">
        <v>9.3071040000000007</v>
      </c>
      <c r="F141" s="59"/>
      <c r="G141" s="59">
        <v>4.9676640000000001</v>
      </c>
      <c r="H141" s="59">
        <v>8.1763919999999999</v>
      </c>
    </row>
    <row r="142" spans="4:8" x14ac:dyDescent="0.2">
      <c r="D142" s="59">
        <v>4.31577E-2</v>
      </c>
      <c r="E142" s="59">
        <v>8.635332</v>
      </c>
      <c r="F142" s="59"/>
      <c r="G142" s="59">
        <v>4.2131970000000001</v>
      </c>
      <c r="H142" s="59">
        <v>9.2555049999999994</v>
      </c>
    </row>
    <row r="143" spans="4:8" x14ac:dyDescent="0.2">
      <c r="D143" s="59">
        <v>4.3409900000000001E-2</v>
      </c>
      <c r="E143" s="59">
        <v>7.2534700000000001</v>
      </c>
      <c r="F143" s="59"/>
      <c r="G143" s="59">
        <v>4.3474820000000003</v>
      </c>
      <c r="H143" s="59">
        <v>7.1380730000000003</v>
      </c>
    </row>
    <row r="144" spans="4:8" x14ac:dyDescent="0.2">
      <c r="D144" s="59">
        <v>8.3075200000000002E-2</v>
      </c>
      <c r="E144" s="59">
        <v>9.7313939999999999</v>
      </c>
      <c r="F144" s="59"/>
      <c r="G144" s="59">
        <v>4.8700460000000003</v>
      </c>
      <c r="H144" s="59">
        <v>7.9186290000000001</v>
      </c>
    </row>
    <row r="145" spans="4:8" x14ac:dyDescent="0.2">
      <c r="D145" s="59">
        <v>9.7382700000000003E-2</v>
      </c>
      <c r="E145" s="59">
        <v>7.5191499999999998</v>
      </c>
      <c r="F145" s="59"/>
      <c r="G145" s="59">
        <v>3.7321430000000002</v>
      </c>
      <c r="H145" s="59">
        <v>7.9080199999999996</v>
      </c>
    </row>
    <row r="146" spans="4:8" x14ac:dyDescent="0.2">
      <c r="D146" s="59">
        <v>3.7600099999999997E-2</v>
      </c>
      <c r="E146" s="59">
        <v>8.1763919999999999</v>
      </c>
      <c r="F146" s="59"/>
      <c r="G146" s="59">
        <v>4.8910780000000003</v>
      </c>
      <c r="H146" s="59">
        <v>6.8112440000000003</v>
      </c>
    </row>
    <row r="147" spans="4:8" x14ac:dyDescent="0.2">
      <c r="D147" s="59">
        <v>1.149E-2</v>
      </c>
      <c r="E147" s="59">
        <v>9.2555049999999994</v>
      </c>
      <c r="F147" s="59"/>
      <c r="G147" s="59">
        <v>4.9474919999999996</v>
      </c>
      <c r="H147" s="59">
        <v>6.3902409999999996</v>
      </c>
    </row>
    <row r="148" spans="4:8" x14ac:dyDescent="0.2">
      <c r="D148" s="59">
        <v>0.1184154</v>
      </c>
      <c r="E148" s="59">
        <v>7.1380730000000003</v>
      </c>
      <c r="F148" s="59"/>
      <c r="G148" s="59">
        <v>4.5204700000000004</v>
      </c>
      <c r="H148" s="59">
        <v>7.005789</v>
      </c>
    </row>
    <row r="149" spans="4:8" x14ac:dyDescent="0.2">
      <c r="D149" s="59">
        <v>0.1131683</v>
      </c>
      <c r="E149" s="59">
        <v>7.9186290000000001</v>
      </c>
      <c r="F149" s="59"/>
      <c r="G149" s="59">
        <v>4.8547739999999999</v>
      </c>
      <c r="H149" s="59">
        <v>7.1396600000000001</v>
      </c>
    </row>
    <row r="150" spans="4:8" x14ac:dyDescent="0.2">
      <c r="D150" s="59">
        <v>0</v>
      </c>
      <c r="E150" s="59">
        <v>7.9080199999999996</v>
      </c>
      <c r="F150" s="59"/>
      <c r="G150" s="59">
        <v>3.707643</v>
      </c>
      <c r="H150" s="59">
        <v>9.6268770000000004</v>
      </c>
    </row>
    <row r="151" spans="4:8" x14ac:dyDescent="0.2">
      <c r="D151" s="59">
        <v>0</v>
      </c>
      <c r="E151" s="59">
        <v>6.8112440000000003</v>
      </c>
      <c r="F151" s="59"/>
      <c r="G151" s="59">
        <v>4.6182970000000001</v>
      </c>
      <c r="H151" s="59">
        <v>8.0120179999999994</v>
      </c>
    </row>
    <row r="152" spans="4:8" x14ac:dyDescent="0.2">
      <c r="D152" s="59">
        <v>4.9969999999999995E-4</v>
      </c>
      <c r="E152" s="59">
        <v>6.7546039999999996</v>
      </c>
      <c r="F152" s="59"/>
      <c r="G152" s="59">
        <v>4.859273</v>
      </c>
      <c r="H152" s="59">
        <v>7.1244779999999999</v>
      </c>
    </row>
    <row r="153" spans="4:8" x14ac:dyDescent="0.2">
      <c r="D153" s="59">
        <v>0.1253011</v>
      </c>
      <c r="E153" s="59">
        <v>6.3902409999999996</v>
      </c>
      <c r="F153" s="59"/>
      <c r="G153" s="59">
        <v>4.311509</v>
      </c>
      <c r="H153" s="59">
        <v>9.3008199999999999</v>
      </c>
    </row>
    <row r="154" spans="4:8" x14ac:dyDescent="0.2">
      <c r="D154" s="59">
        <v>4.9832099999999997E-2</v>
      </c>
      <c r="E154" s="59">
        <v>7.005789</v>
      </c>
      <c r="F154" s="59"/>
      <c r="G154" s="59">
        <v>4.6978559999999998</v>
      </c>
      <c r="H154" s="59">
        <v>7.8379490000000001</v>
      </c>
    </row>
    <row r="155" spans="4:8" x14ac:dyDescent="0.2">
      <c r="D155" s="59">
        <v>4.3409900000000001E-2</v>
      </c>
      <c r="E155" s="59">
        <v>7.1396600000000001</v>
      </c>
      <c r="F155" s="59"/>
      <c r="G155" s="59">
        <v>4.4484599999999999</v>
      </c>
      <c r="H155" s="59">
        <v>8.1530620000000003</v>
      </c>
    </row>
    <row r="156" spans="4:8" x14ac:dyDescent="0.2">
      <c r="D156" s="59">
        <v>7.2286799999999998E-2</v>
      </c>
      <c r="E156" s="59">
        <v>9.6268770000000004</v>
      </c>
      <c r="F156" s="59"/>
      <c r="G156" s="59">
        <v>4.4046190000000003</v>
      </c>
      <c r="H156" s="59">
        <v>6.9856420000000004</v>
      </c>
    </row>
    <row r="157" spans="4:8" x14ac:dyDescent="0.2">
      <c r="D157" s="59">
        <v>0.1228783</v>
      </c>
      <c r="E157" s="59">
        <v>8.0120179999999994</v>
      </c>
      <c r="F157" s="59"/>
      <c r="G157" s="59">
        <v>5.3228859999999996</v>
      </c>
      <c r="H157" s="59">
        <v>6.1136819999999998</v>
      </c>
    </row>
    <row r="158" spans="4:8" x14ac:dyDescent="0.2">
      <c r="D158" s="59">
        <v>9.83956E-2</v>
      </c>
      <c r="E158" s="59">
        <v>7.1244779999999999</v>
      </c>
      <c r="F158" s="59"/>
      <c r="G158" s="59">
        <v>5.5520110000000003</v>
      </c>
      <c r="H158" s="59">
        <v>8.2128390000000007</v>
      </c>
    </row>
    <row r="159" spans="4:8" x14ac:dyDescent="0.2">
      <c r="D159" s="59">
        <v>4.6972899999999998E-2</v>
      </c>
      <c r="E159" s="59">
        <v>9.3008199999999999</v>
      </c>
      <c r="F159" s="59"/>
      <c r="G159" s="59">
        <v>4.6486520000000002</v>
      </c>
      <c r="H159" s="59">
        <v>7.9861649999999997</v>
      </c>
    </row>
    <row r="160" spans="4:8" x14ac:dyDescent="0.2">
      <c r="D160" s="59">
        <v>0.1204007</v>
      </c>
      <c r="E160" s="59">
        <v>7.8379490000000001</v>
      </c>
      <c r="F160" s="59"/>
      <c r="G160" s="59">
        <v>3.9808870000000001</v>
      </c>
      <c r="H160" s="59">
        <v>9.3687109999999993</v>
      </c>
    </row>
    <row r="161" spans="4:8" x14ac:dyDescent="0.2">
      <c r="D161" s="59">
        <v>6.5821099999999994E-2</v>
      </c>
      <c r="E161" s="59">
        <v>8.1530620000000003</v>
      </c>
      <c r="F161" s="59"/>
      <c r="G161" s="59">
        <v>4.61524</v>
      </c>
      <c r="H161" s="59">
        <v>8.6251510000000007</v>
      </c>
    </row>
    <row r="162" spans="4:8" x14ac:dyDescent="0.2">
      <c r="D162" s="59">
        <v>0.12062920000000001</v>
      </c>
      <c r="E162" s="59">
        <v>6.9856420000000004</v>
      </c>
      <c r="F162" s="59"/>
      <c r="G162" s="59">
        <v>4.0524740000000001</v>
      </c>
      <c r="H162" s="59">
        <v>7.7583339999999996</v>
      </c>
    </row>
    <row r="163" spans="4:8" x14ac:dyDescent="0.2">
      <c r="D163" s="59">
        <v>0.1053857</v>
      </c>
      <c r="E163" s="59">
        <v>6.1136819999999998</v>
      </c>
      <c r="F163" s="59"/>
      <c r="G163" s="59">
        <v>3.6653980000000002</v>
      </c>
      <c r="H163" s="59">
        <v>7.985144</v>
      </c>
    </row>
    <row r="164" spans="4:8" x14ac:dyDescent="0.2">
      <c r="D164" s="59">
        <v>3.8434299999999998E-2</v>
      </c>
      <c r="E164" s="59">
        <v>8.2128390000000007</v>
      </c>
      <c r="F164" s="59"/>
      <c r="G164" s="59">
        <v>4.2931730000000003</v>
      </c>
      <c r="H164" s="59">
        <v>7.6530199999999997</v>
      </c>
    </row>
    <row r="165" spans="4:8" x14ac:dyDescent="0.2">
      <c r="D165" s="59">
        <v>5.9166000000000002E-3</v>
      </c>
      <c r="E165" s="59">
        <v>7.9861649999999997</v>
      </c>
      <c r="F165" s="59"/>
      <c r="G165" s="59">
        <v>4.7322379999999997</v>
      </c>
      <c r="H165" s="59">
        <v>6.6080009999999998</v>
      </c>
    </row>
    <row r="166" spans="4:8" x14ac:dyDescent="0.2">
      <c r="D166" s="59">
        <v>3.2407E-3</v>
      </c>
      <c r="E166" s="59">
        <v>9.3687109999999993</v>
      </c>
      <c r="F166" s="59"/>
      <c r="G166" s="59">
        <v>4.5473480000000004</v>
      </c>
      <c r="H166" s="59">
        <v>8.5301089999999995</v>
      </c>
    </row>
    <row r="167" spans="4:8" x14ac:dyDescent="0.2">
      <c r="D167" s="59">
        <v>3.9913700000000003E-2</v>
      </c>
      <c r="E167" s="59">
        <v>8.6251510000000007</v>
      </c>
      <c r="F167" s="59"/>
      <c r="G167" s="59">
        <v>4.6194930000000003</v>
      </c>
      <c r="H167" s="59">
        <v>7.8762590000000001</v>
      </c>
    </row>
    <row r="168" spans="4:8" x14ac:dyDescent="0.2">
      <c r="D168" s="59">
        <v>0.1151573</v>
      </c>
      <c r="E168" s="59">
        <v>7.7583339999999996</v>
      </c>
      <c r="F168" s="59"/>
      <c r="G168" s="59">
        <v>4.3434520000000001</v>
      </c>
      <c r="H168" s="59">
        <v>8.2960469999999997</v>
      </c>
    </row>
    <row r="169" spans="4:8" x14ac:dyDescent="0.2">
      <c r="D169" s="59">
        <v>0</v>
      </c>
      <c r="E169" s="59">
        <v>7.985144</v>
      </c>
      <c r="F169" s="59"/>
      <c r="G169" s="59">
        <v>4.8846550000000004</v>
      </c>
      <c r="H169" s="59">
        <v>7.1921819999999999</v>
      </c>
    </row>
    <row r="170" spans="4:8" x14ac:dyDescent="0.2">
      <c r="D170" s="59">
        <v>0</v>
      </c>
      <c r="E170" s="59">
        <v>7.6530199999999997</v>
      </c>
      <c r="F170" s="59"/>
      <c r="G170" s="59">
        <v>4.5785840000000002</v>
      </c>
      <c r="H170" s="59">
        <v>8.1484459999999999</v>
      </c>
    </row>
    <row r="171" spans="4:8" x14ac:dyDescent="0.2">
      <c r="D171" s="59">
        <v>1.1486000000000001E-3</v>
      </c>
      <c r="E171" s="59">
        <v>6.6080009999999998</v>
      </c>
      <c r="F171" s="59"/>
      <c r="G171" s="59">
        <v>4.199109</v>
      </c>
      <c r="H171" s="59">
        <v>9.4686190000000003</v>
      </c>
    </row>
    <row r="172" spans="4:8" x14ac:dyDescent="0.2">
      <c r="D172" s="59">
        <v>4.0697799999999999E-2</v>
      </c>
      <c r="E172" s="59">
        <v>8.5301089999999995</v>
      </c>
      <c r="F172" s="59"/>
      <c r="G172" s="59">
        <v>3.64636</v>
      </c>
      <c r="H172" s="59">
        <v>9.3934949999999997</v>
      </c>
    </row>
    <row r="173" spans="4:8" x14ac:dyDescent="0.2">
      <c r="D173" s="59">
        <v>0.1161576</v>
      </c>
      <c r="E173" s="59">
        <v>7.8762590000000001</v>
      </c>
      <c r="F173" s="59"/>
      <c r="G173" s="59">
        <v>4.9872339999999999</v>
      </c>
      <c r="H173" s="59">
        <v>7.4175810000000002</v>
      </c>
    </row>
    <row r="174" spans="4:8" x14ac:dyDescent="0.2">
      <c r="D174" s="59">
        <v>6.4724100000000007E-2</v>
      </c>
      <c r="E174" s="59">
        <v>8.2960469999999997</v>
      </c>
      <c r="F174" s="59"/>
      <c r="G174" s="59">
        <v>4.6364770000000002</v>
      </c>
      <c r="H174" s="59">
        <v>8.1443890000000003</v>
      </c>
    </row>
    <row r="175" spans="4:8" x14ac:dyDescent="0.2">
      <c r="D175" s="59">
        <v>7.893E-2</v>
      </c>
      <c r="E175" s="59">
        <v>7.1921819999999999</v>
      </c>
      <c r="F175" s="59"/>
      <c r="G175" s="59">
        <v>3.790699</v>
      </c>
      <c r="H175" s="59">
        <v>9.5365459999999995</v>
      </c>
    </row>
    <row r="176" spans="4:8" x14ac:dyDescent="0.2">
      <c r="D176" s="59">
        <v>5.7172000000000004E-3</v>
      </c>
      <c r="E176" s="59">
        <v>8.1484459999999999</v>
      </c>
      <c r="F176" s="59"/>
      <c r="G176" s="59">
        <v>3.7710979999999998</v>
      </c>
      <c r="H176" s="59">
        <v>7.9676270000000002</v>
      </c>
    </row>
    <row r="177" spans="4:8" x14ac:dyDescent="0.2">
      <c r="D177" s="59">
        <v>4.6972899999999998E-2</v>
      </c>
      <c r="E177" s="59">
        <v>9.4686190000000003</v>
      </c>
      <c r="F177" s="59"/>
      <c r="G177" s="59">
        <v>4.4452870000000004</v>
      </c>
      <c r="H177" s="59">
        <v>7.2813860000000004</v>
      </c>
    </row>
    <row r="178" spans="4:8" x14ac:dyDescent="0.2">
      <c r="D178" s="59">
        <v>2.1952E-3</v>
      </c>
      <c r="E178" s="59">
        <v>9.3934949999999997</v>
      </c>
      <c r="F178" s="59"/>
      <c r="G178" s="59">
        <v>4.538894</v>
      </c>
      <c r="H178" s="59">
        <v>7.1252829999999996</v>
      </c>
    </row>
    <row r="179" spans="4:8" x14ac:dyDescent="0.2">
      <c r="D179" s="59">
        <v>9.5815300000000006E-2</v>
      </c>
      <c r="E179" s="59">
        <v>7.4175810000000002</v>
      </c>
      <c r="F179" s="59"/>
      <c r="G179" s="59">
        <v>5.0077160000000003</v>
      </c>
      <c r="H179" s="59">
        <v>7.4372059999999998</v>
      </c>
    </row>
    <row r="180" spans="4:8" x14ac:dyDescent="0.2">
      <c r="D180" s="59">
        <v>0.1173968</v>
      </c>
      <c r="E180" s="59">
        <v>8.1443890000000003</v>
      </c>
      <c r="F180" s="59"/>
      <c r="G180" s="59">
        <v>4.5438210000000003</v>
      </c>
      <c r="H180" s="59">
        <v>7.1731920000000002</v>
      </c>
    </row>
    <row r="181" spans="4:8" x14ac:dyDescent="0.2">
      <c r="D181" s="59">
        <v>2.9990000000000003E-4</v>
      </c>
      <c r="E181" s="59">
        <v>9.5365459999999995</v>
      </c>
      <c r="F181" s="59"/>
      <c r="G181" s="59">
        <v>4.5236850000000004</v>
      </c>
      <c r="H181" s="59">
        <v>8.5107730000000004</v>
      </c>
    </row>
    <row r="182" spans="4:8" x14ac:dyDescent="0.2">
      <c r="D182" s="59">
        <v>0</v>
      </c>
      <c r="E182" s="59">
        <v>7.9676270000000002</v>
      </c>
      <c r="F182" s="59"/>
      <c r="G182" s="59">
        <v>4.465268</v>
      </c>
      <c r="H182" s="59">
        <v>7.8042509999999998</v>
      </c>
    </row>
    <row r="183" spans="4:8" x14ac:dyDescent="0.2">
      <c r="D183" s="59">
        <v>0</v>
      </c>
      <c r="E183" s="59">
        <v>7.2813860000000004</v>
      </c>
      <c r="F183" s="59"/>
      <c r="G183" s="59">
        <v>4.2676600000000002</v>
      </c>
      <c r="H183" s="59">
        <v>9.7905429999999996</v>
      </c>
    </row>
    <row r="184" spans="4:8" x14ac:dyDescent="0.2">
      <c r="D184" s="59">
        <v>0</v>
      </c>
      <c r="E184" s="59">
        <v>7.1252829999999996</v>
      </c>
      <c r="F184" s="59"/>
      <c r="G184" s="59">
        <v>4.3322520000000004</v>
      </c>
      <c r="H184" s="59">
        <v>8.2995350000000006</v>
      </c>
    </row>
    <row r="185" spans="4:8" x14ac:dyDescent="0.2">
      <c r="D185" s="59">
        <v>9.9987199999999998E-2</v>
      </c>
      <c r="E185" s="59">
        <v>7.4372059999999998</v>
      </c>
      <c r="F185" s="59"/>
      <c r="G185" s="59">
        <v>4.650849</v>
      </c>
      <c r="H185" s="59">
        <v>8.0916270000000008</v>
      </c>
    </row>
    <row r="186" spans="4:8" x14ac:dyDescent="0.2">
      <c r="D186" s="59">
        <v>0.1084509</v>
      </c>
      <c r="E186" s="59">
        <v>7.1731920000000002</v>
      </c>
      <c r="F186" s="59"/>
      <c r="G186" s="59">
        <v>3.5988180000000001</v>
      </c>
      <c r="H186" s="59">
        <v>9.5180450000000008</v>
      </c>
    </row>
    <row r="187" spans="4:8" x14ac:dyDescent="0.2">
      <c r="D187" s="59">
        <v>4.0697799999999999E-2</v>
      </c>
      <c r="E187" s="59">
        <v>8.5107730000000004</v>
      </c>
      <c r="F187" s="59"/>
      <c r="G187" s="59">
        <v>4.8359269999999999</v>
      </c>
      <c r="H187" s="59">
        <v>7.1220600000000003</v>
      </c>
    </row>
    <row r="188" spans="4:8" x14ac:dyDescent="0.2">
      <c r="D188" s="59">
        <v>0.1159531</v>
      </c>
      <c r="E188" s="59">
        <v>7.8042509999999998</v>
      </c>
      <c r="F188" s="59"/>
      <c r="G188" s="59">
        <v>3.3651059999999999</v>
      </c>
      <c r="H188" s="59">
        <v>9.4666859999999993</v>
      </c>
    </row>
    <row r="189" spans="4:8" x14ac:dyDescent="0.2">
      <c r="D189" s="59">
        <v>2.9910000000000002E-3</v>
      </c>
      <c r="E189" s="59">
        <v>9.7905429999999996</v>
      </c>
      <c r="F189" s="59"/>
      <c r="G189" s="59">
        <v>3.7565200000000001</v>
      </c>
      <c r="H189" s="59">
        <v>7.8095410000000003</v>
      </c>
    </row>
    <row r="190" spans="4:8" x14ac:dyDescent="0.2">
      <c r="D190" s="59">
        <v>6.4724100000000007E-2</v>
      </c>
      <c r="E190" s="59">
        <v>8.2995350000000006</v>
      </c>
      <c r="F190" s="59"/>
      <c r="G190" s="59">
        <v>4.310505</v>
      </c>
      <c r="H190" s="59">
        <v>7.5299430000000003</v>
      </c>
    </row>
    <row r="191" spans="4:8" x14ac:dyDescent="0.2">
      <c r="D191" s="59">
        <v>0.1137686</v>
      </c>
      <c r="E191" s="59">
        <v>8.0916270000000008</v>
      </c>
      <c r="F191" s="59"/>
      <c r="G191" s="59"/>
      <c r="H191" s="59"/>
    </row>
    <row r="192" spans="4:8" x14ac:dyDescent="0.2">
      <c r="D192" s="59">
        <v>7.3908199999999993E-2</v>
      </c>
      <c r="E192" s="59">
        <v>9.5180450000000008</v>
      </c>
      <c r="F192" s="59"/>
      <c r="G192" s="59"/>
      <c r="H192" s="59"/>
    </row>
    <row r="193" spans="4:8" x14ac:dyDescent="0.2">
      <c r="D193" s="59">
        <v>8.3996100000000004E-2</v>
      </c>
      <c r="E193" s="59">
        <v>7.1220600000000003</v>
      </c>
      <c r="F193" s="59"/>
      <c r="G193" s="59"/>
      <c r="H193" s="59"/>
    </row>
    <row r="194" spans="4:8" x14ac:dyDescent="0.2">
      <c r="D194" s="59">
        <v>1.0987E-3</v>
      </c>
      <c r="E194" s="59">
        <v>9.4666859999999993</v>
      </c>
      <c r="F194" s="59"/>
      <c r="G194" s="59"/>
      <c r="H194" s="59"/>
    </row>
    <row r="195" spans="4:8" x14ac:dyDescent="0.2">
      <c r="D195" s="59">
        <v>0.121818</v>
      </c>
      <c r="E195" s="59">
        <v>6.5624440000000002</v>
      </c>
      <c r="F195" s="59"/>
      <c r="G195" s="59"/>
      <c r="H195" s="59"/>
    </row>
    <row r="196" spans="4:8" x14ac:dyDescent="0.2">
      <c r="D196" s="59">
        <v>0</v>
      </c>
      <c r="E196" s="59">
        <v>7.8095410000000003</v>
      </c>
      <c r="F196" s="59"/>
      <c r="G196" s="59"/>
      <c r="H196" s="59"/>
    </row>
    <row r="197" spans="4:8" x14ac:dyDescent="0.2">
      <c r="D197" s="59">
        <v>0</v>
      </c>
      <c r="E197" s="59">
        <v>7.5299430000000003</v>
      </c>
      <c r="F197" s="59"/>
      <c r="G197" s="59"/>
      <c r="H197" s="59"/>
    </row>
  </sheetData>
  <mergeCells count="2">
    <mergeCell ref="D4:E4"/>
    <mergeCell ref="Q3:R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B8BA1-9971-4FC4-A8F0-1A8112D4B2F1}">
  <dimension ref="A2:J26"/>
  <sheetViews>
    <sheetView workbookViewId="0">
      <selection activeCell="D2" sqref="D2"/>
    </sheetView>
  </sheetViews>
  <sheetFormatPr baseColWidth="10" defaultColWidth="9.1640625" defaultRowHeight="16" x14ac:dyDescent="0.2"/>
  <cols>
    <col min="1" max="3" width="9.1640625" style="10"/>
    <col min="4" max="4" width="59.5" style="10" bestFit="1" customWidth="1"/>
    <col min="5" max="5" width="18.83203125" style="10" customWidth="1"/>
    <col min="6" max="6" width="18.5" style="10" bestFit="1" customWidth="1"/>
    <col min="7" max="7" width="9.1640625" style="10"/>
    <col min="8" max="8" width="9.1640625" style="212"/>
    <col min="9" max="16384" width="9.1640625" style="216"/>
  </cols>
  <sheetData>
    <row r="2" spans="4:10" x14ac:dyDescent="0.2">
      <c r="D2" s="250" t="s">
        <v>436</v>
      </c>
      <c r="J2" s="251" t="s">
        <v>436</v>
      </c>
    </row>
    <row r="3" spans="4:10" x14ac:dyDescent="0.2">
      <c r="D3" s="204" t="s">
        <v>435</v>
      </c>
      <c r="E3" s="201" t="s">
        <v>238</v>
      </c>
      <c r="F3" s="201" t="s">
        <v>239</v>
      </c>
    </row>
    <row r="4" spans="4:10" x14ac:dyDescent="0.2">
      <c r="D4" s="205" t="s">
        <v>254</v>
      </c>
      <c r="E4" s="201">
        <v>8.58</v>
      </c>
      <c r="F4" s="201">
        <v>1.95</v>
      </c>
    </row>
    <row r="5" spans="4:10" x14ac:dyDescent="0.2">
      <c r="D5" s="205" t="s">
        <v>253</v>
      </c>
      <c r="E5" s="201">
        <v>8.58</v>
      </c>
      <c r="F5" s="201">
        <v>11.4</v>
      </c>
    </row>
    <row r="6" spans="4:10" x14ac:dyDescent="0.2">
      <c r="D6" s="205" t="s">
        <v>252</v>
      </c>
      <c r="E6" s="201">
        <v>3.8899999999999997</v>
      </c>
      <c r="F6" s="201">
        <v>3.39</v>
      </c>
    </row>
    <row r="7" spans="4:10" x14ac:dyDescent="0.2">
      <c r="D7" s="205" t="s">
        <v>251</v>
      </c>
      <c r="E7" s="201">
        <v>6.9599999999999991</v>
      </c>
      <c r="F7" s="201">
        <v>7.91</v>
      </c>
    </row>
    <row r="8" spans="4:10" x14ac:dyDescent="0.2">
      <c r="D8" s="205" t="s">
        <v>250</v>
      </c>
      <c r="E8" s="201">
        <v>7.99</v>
      </c>
      <c r="F8" s="201">
        <v>23.31</v>
      </c>
    </row>
    <row r="9" spans="4:10" x14ac:dyDescent="0.2">
      <c r="D9" s="205" t="s">
        <v>249</v>
      </c>
      <c r="E9" s="201">
        <v>2.59</v>
      </c>
      <c r="F9" s="201">
        <v>1.95</v>
      </c>
    </row>
    <row r="10" spans="4:10" x14ac:dyDescent="0.2">
      <c r="D10" s="205" t="s">
        <v>248</v>
      </c>
      <c r="E10" s="201">
        <v>3.51</v>
      </c>
      <c r="F10" s="201">
        <v>4</v>
      </c>
    </row>
    <row r="11" spans="4:10" x14ac:dyDescent="0.2">
      <c r="D11" s="205" t="s">
        <v>247</v>
      </c>
      <c r="E11" s="201">
        <v>14.790000000000001</v>
      </c>
      <c r="F11" s="201">
        <v>14.78</v>
      </c>
    </row>
    <row r="12" spans="4:10" x14ac:dyDescent="0.2">
      <c r="D12" s="205" t="s">
        <v>246</v>
      </c>
      <c r="E12" s="201">
        <v>4.75</v>
      </c>
      <c r="F12" s="201">
        <v>7.4899999999999993</v>
      </c>
    </row>
    <row r="13" spans="4:10" x14ac:dyDescent="0.2">
      <c r="D13" s="205" t="s">
        <v>245</v>
      </c>
      <c r="E13" s="201">
        <v>2.3199999999999998</v>
      </c>
      <c r="F13" s="201">
        <v>1.54</v>
      </c>
    </row>
    <row r="14" spans="4:10" x14ac:dyDescent="0.2">
      <c r="D14" s="205" t="s">
        <v>244</v>
      </c>
      <c r="E14" s="201">
        <v>0.76</v>
      </c>
      <c r="F14" s="201">
        <v>0.51</v>
      </c>
    </row>
    <row r="15" spans="4:10" x14ac:dyDescent="0.2">
      <c r="D15" s="205" t="s">
        <v>243</v>
      </c>
      <c r="E15" s="201">
        <v>11.76</v>
      </c>
      <c r="F15" s="201">
        <v>7.9</v>
      </c>
    </row>
    <row r="16" spans="4:10" x14ac:dyDescent="0.2">
      <c r="D16" s="205" t="s">
        <v>242</v>
      </c>
      <c r="E16" s="201">
        <v>2.54</v>
      </c>
      <c r="F16" s="201">
        <v>3.9</v>
      </c>
    </row>
    <row r="17" spans="4:10" x14ac:dyDescent="0.2">
      <c r="D17" s="205" t="s">
        <v>241</v>
      </c>
      <c r="E17" s="201">
        <v>3.1300000000000003</v>
      </c>
      <c r="F17" s="201">
        <v>1.23</v>
      </c>
    </row>
    <row r="18" spans="4:10" x14ac:dyDescent="0.2">
      <c r="D18" s="205" t="s">
        <v>240</v>
      </c>
      <c r="E18" s="201">
        <v>17.86</v>
      </c>
      <c r="F18" s="201">
        <v>8.73</v>
      </c>
    </row>
    <row r="25" spans="4:10" x14ac:dyDescent="0.2">
      <c r="J25" s="82" t="s">
        <v>437</v>
      </c>
    </row>
    <row r="26" spans="4:10" x14ac:dyDescent="0.2">
      <c r="J26" s="82" t="s">
        <v>438</v>
      </c>
    </row>
  </sheetData>
  <sortState xmlns:xlrd2="http://schemas.microsoft.com/office/spreadsheetml/2017/richdata2" ref="D4:F18">
    <sortCondition descending="1" ref="D4:D18"/>
  </sortState>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Q46"/>
  <sheetViews>
    <sheetView topLeftCell="B1" zoomScale="89" zoomScaleNormal="89" workbookViewId="0">
      <selection activeCell="D2" sqref="D2"/>
    </sheetView>
  </sheetViews>
  <sheetFormatPr baseColWidth="10" defaultColWidth="9.1640625" defaultRowHeight="15" x14ac:dyDescent="0.2"/>
  <cols>
    <col min="4" max="4" width="33.5" customWidth="1"/>
    <col min="5" max="5" width="25.6640625" bestFit="1" customWidth="1"/>
    <col min="6" max="6" width="14.1640625" bestFit="1" customWidth="1"/>
    <col min="7" max="7" width="37.6640625" bestFit="1" customWidth="1"/>
    <col min="8" max="8" width="10.33203125" bestFit="1" customWidth="1"/>
    <col min="9" max="9" width="12.33203125" bestFit="1" customWidth="1"/>
    <col min="13" max="13" width="9.1640625" style="58"/>
    <col min="14" max="16384" width="9.1640625" style="81"/>
  </cols>
  <sheetData>
    <row r="2" spans="4:17" x14ac:dyDescent="0.2">
      <c r="D2" s="87" t="s">
        <v>439</v>
      </c>
      <c r="Q2" s="100" t="s">
        <v>439</v>
      </c>
    </row>
    <row r="4" spans="4:17" ht="31" x14ac:dyDescent="0.2">
      <c r="D4" s="250" t="s">
        <v>12</v>
      </c>
      <c r="E4" s="253" t="s">
        <v>255</v>
      </c>
      <c r="F4" s="253" t="s">
        <v>256</v>
      </c>
      <c r="G4" s="201" t="s">
        <v>257</v>
      </c>
      <c r="H4" s="201" t="s">
        <v>258</v>
      </c>
      <c r="I4" s="201" t="s">
        <v>259</v>
      </c>
    </row>
    <row r="5" spans="4:17" x14ac:dyDescent="0.2">
      <c r="D5" s="252" t="s">
        <v>169</v>
      </c>
      <c r="E5" s="201">
        <v>11.11</v>
      </c>
      <c r="F5" s="201">
        <v>40.74</v>
      </c>
      <c r="G5" s="201">
        <v>88.89</v>
      </c>
      <c r="H5" s="201">
        <v>83.33</v>
      </c>
      <c r="I5" s="201">
        <v>80</v>
      </c>
    </row>
    <row r="6" spans="4:17" x14ac:dyDescent="0.2">
      <c r="D6" s="252" t="s">
        <v>25</v>
      </c>
      <c r="E6" s="201">
        <v>50</v>
      </c>
      <c r="F6" s="201">
        <v>48.15</v>
      </c>
      <c r="G6" s="201">
        <v>77.78</v>
      </c>
      <c r="H6" s="201">
        <v>70.83</v>
      </c>
      <c r="I6" s="201">
        <v>46.67</v>
      </c>
    </row>
    <row r="7" spans="4:17" x14ac:dyDescent="0.2">
      <c r="D7" s="252" t="s">
        <v>174</v>
      </c>
      <c r="E7" s="201">
        <v>0</v>
      </c>
      <c r="F7" s="201">
        <v>29.63</v>
      </c>
      <c r="G7" s="201">
        <v>22.22</v>
      </c>
      <c r="H7" s="201">
        <v>54.17</v>
      </c>
      <c r="I7" s="201">
        <v>53.33</v>
      </c>
    </row>
    <row r="8" spans="4:17" x14ac:dyDescent="0.2">
      <c r="D8" s="252" t="s">
        <v>27</v>
      </c>
      <c r="E8" s="201">
        <v>5.56</v>
      </c>
      <c r="F8" s="201">
        <v>74.069999999999993</v>
      </c>
      <c r="G8" s="201">
        <v>44.44</v>
      </c>
      <c r="H8" s="201">
        <v>75</v>
      </c>
      <c r="I8" s="201">
        <v>53.33</v>
      </c>
    </row>
    <row r="9" spans="4:17" x14ac:dyDescent="0.2">
      <c r="D9" s="252" t="s">
        <v>260</v>
      </c>
      <c r="E9" s="201">
        <v>38.89</v>
      </c>
      <c r="F9" s="201">
        <v>44.44</v>
      </c>
      <c r="G9" s="201">
        <v>77.78</v>
      </c>
      <c r="H9" s="201">
        <v>70.83</v>
      </c>
      <c r="I9" s="201">
        <v>66.67</v>
      </c>
    </row>
    <row r="10" spans="4:17" x14ac:dyDescent="0.2">
      <c r="D10" s="252" t="s">
        <v>179</v>
      </c>
      <c r="E10" s="201">
        <v>16.670000000000002</v>
      </c>
      <c r="F10" s="201">
        <v>37.04</v>
      </c>
      <c r="G10" s="201">
        <v>55.56</v>
      </c>
      <c r="H10" s="201">
        <v>66.67</v>
      </c>
      <c r="I10" s="201">
        <v>46.67</v>
      </c>
    </row>
    <row r="11" spans="4:17" x14ac:dyDescent="0.2">
      <c r="D11" s="252" t="s">
        <v>183</v>
      </c>
      <c r="E11" s="201">
        <v>0</v>
      </c>
      <c r="F11" s="201">
        <v>18.52</v>
      </c>
      <c r="G11" s="201">
        <v>55.56</v>
      </c>
      <c r="H11" s="201">
        <v>75</v>
      </c>
      <c r="I11" s="201">
        <v>73.33</v>
      </c>
    </row>
    <row r="12" spans="4:17" x14ac:dyDescent="0.2">
      <c r="D12" s="252" t="s">
        <v>184</v>
      </c>
      <c r="E12" s="201">
        <v>11.11</v>
      </c>
      <c r="F12" s="201">
        <v>11.11</v>
      </c>
      <c r="G12" s="201">
        <v>33.33</v>
      </c>
      <c r="H12" s="201">
        <v>29.17</v>
      </c>
      <c r="I12" s="201">
        <v>6.67</v>
      </c>
    </row>
    <row r="13" spans="4:17" x14ac:dyDescent="0.2">
      <c r="D13" s="252" t="s">
        <v>186</v>
      </c>
      <c r="E13" s="201">
        <v>22.22</v>
      </c>
      <c r="F13" s="201">
        <v>33.33</v>
      </c>
      <c r="G13" s="201">
        <v>66.67</v>
      </c>
      <c r="H13" s="201">
        <v>66.67</v>
      </c>
      <c r="I13" s="201">
        <v>40</v>
      </c>
    </row>
    <row r="14" spans="4:17" x14ac:dyDescent="0.2">
      <c r="D14" s="252" t="s">
        <v>187</v>
      </c>
      <c r="E14" s="201">
        <v>11.11</v>
      </c>
      <c r="F14" s="201">
        <v>29.63</v>
      </c>
      <c r="G14" s="201">
        <v>44.44</v>
      </c>
      <c r="H14" s="201">
        <v>54.17</v>
      </c>
      <c r="I14" s="201">
        <v>53.33</v>
      </c>
    </row>
    <row r="15" spans="4:17" x14ac:dyDescent="0.2">
      <c r="D15" s="252" t="s">
        <v>26</v>
      </c>
      <c r="E15" s="201">
        <v>0</v>
      </c>
      <c r="F15" s="201">
        <v>37.04</v>
      </c>
      <c r="G15" s="201">
        <v>44.44</v>
      </c>
      <c r="H15" s="201">
        <v>45.83</v>
      </c>
      <c r="I15" s="201">
        <v>33.33</v>
      </c>
    </row>
    <row r="16" spans="4:17" x14ac:dyDescent="0.2">
      <c r="D16" s="252" t="s">
        <v>190</v>
      </c>
      <c r="E16" s="201">
        <v>50</v>
      </c>
      <c r="F16" s="201">
        <v>59.26</v>
      </c>
      <c r="G16" s="201">
        <v>88.89</v>
      </c>
      <c r="H16" s="201">
        <v>66.67</v>
      </c>
      <c r="I16" s="201">
        <v>80</v>
      </c>
    </row>
    <row r="17" spans="4:9" x14ac:dyDescent="0.2">
      <c r="D17" s="252" t="s">
        <v>192</v>
      </c>
      <c r="E17" s="201">
        <v>11.11</v>
      </c>
      <c r="F17" s="201">
        <v>40.74</v>
      </c>
      <c r="G17" s="201">
        <v>44.44</v>
      </c>
      <c r="H17" s="201">
        <v>37.5</v>
      </c>
      <c r="I17" s="201">
        <v>20</v>
      </c>
    </row>
    <row r="18" spans="4:9" x14ac:dyDescent="0.2">
      <c r="D18" s="252" t="s">
        <v>193</v>
      </c>
      <c r="E18" s="201">
        <v>44.44</v>
      </c>
      <c r="F18" s="201">
        <v>77.78</v>
      </c>
      <c r="G18" s="201">
        <v>66.67</v>
      </c>
      <c r="H18" s="201">
        <v>91.67</v>
      </c>
      <c r="I18" s="201">
        <v>100</v>
      </c>
    </row>
    <row r="19" spans="4:9" x14ac:dyDescent="0.2">
      <c r="D19" s="252" t="s">
        <v>194</v>
      </c>
      <c r="E19" s="201">
        <v>77.78</v>
      </c>
      <c r="F19" s="201">
        <v>88.89</v>
      </c>
      <c r="G19" s="201">
        <v>66.67</v>
      </c>
      <c r="H19" s="201">
        <v>95.83</v>
      </c>
      <c r="I19" s="201">
        <v>93.33</v>
      </c>
    </row>
    <row r="20" spans="4:9" x14ac:dyDescent="0.2">
      <c r="D20" s="252" t="s">
        <v>195</v>
      </c>
      <c r="E20" s="201">
        <v>16.670000000000002</v>
      </c>
      <c r="F20" s="201">
        <v>70.37</v>
      </c>
      <c r="G20" s="201">
        <v>33.33</v>
      </c>
      <c r="H20" s="201">
        <v>58.33</v>
      </c>
      <c r="I20" s="201">
        <v>53.33</v>
      </c>
    </row>
    <row r="21" spans="4:9" x14ac:dyDescent="0.2">
      <c r="D21" s="252" t="s">
        <v>118</v>
      </c>
      <c r="E21" s="201">
        <v>5.56</v>
      </c>
      <c r="F21" s="201">
        <v>66.67</v>
      </c>
      <c r="G21" s="201">
        <v>88.89</v>
      </c>
      <c r="H21" s="201">
        <v>75</v>
      </c>
      <c r="I21" s="201">
        <v>73.33</v>
      </c>
    </row>
    <row r="22" spans="4:9" x14ac:dyDescent="0.2">
      <c r="D22" s="252" t="s">
        <v>200</v>
      </c>
      <c r="E22" s="201">
        <v>55.56</v>
      </c>
      <c r="F22" s="201">
        <v>51.85</v>
      </c>
      <c r="G22" s="201">
        <v>55.56</v>
      </c>
      <c r="H22" s="201">
        <v>75</v>
      </c>
      <c r="I22" s="201">
        <v>66.67</v>
      </c>
    </row>
    <row r="23" spans="4:9" x14ac:dyDescent="0.2">
      <c r="D23" s="252" t="s">
        <v>202</v>
      </c>
      <c r="E23" s="201">
        <v>22.22</v>
      </c>
      <c r="F23" s="201">
        <v>48.15</v>
      </c>
      <c r="G23" s="201">
        <v>44.44</v>
      </c>
      <c r="H23" s="201">
        <v>66.67</v>
      </c>
      <c r="I23" s="201">
        <v>73.33</v>
      </c>
    </row>
    <row r="24" spans="4:9" x14ac:dyDescent="0.2">
      <c r="D24" s="252" t="s">
        <v>203</v>
      </c>
      <c r="E24" s="201">
        <v>0</v>
      </c>
      <c r="F24" s="201">
        <v>11.11</v>
      </c>
      <c r="G24" s="201">
        <v>66.67</v>
      </c>
      <c r="H24" s="201">
        <v>33.33</v>
      </c>
      <c r="I24" s="201">
        <v>53.33</v>
      </c>
    </row>
    <row r="25" spans="4:9" x14ac:dyDescent="0.2">
      <c r="D25" s="252" t="s">
        <v>204</v>
      </c>
      <c r="E25" s="201">
        <v>0</v>
      </c>
      <c r="F25" s="201">
        <v>0</v>
      </c>
      <c r="G25" s="201">
        <v>55.56</v>
      </c>
      <c r="H25" s="201">
        <v>41.67</v>
      </c>
      <c r="I25" s="201">
        <v>33.33</v>
      </c>
    </row>
    <row r="26" spans="4:9" x14ac:dyDescent="0.2">
      <c r="D26" s="252" t="s">
        <v>24</v>
      </c>
      <c r="E26" s="201">
        <v>44.44</v>
      </c>
      <c r="F26" s="201">
        <v>66.67</v>
      </c>
      <c r="G26" s="201">
        <v>100</v>
      </c>
      <c r="H26" s="201">
        <v>79.17</v>
      </c>
      <c r="I26" s="201">
        <v>66.67</v>
      </c>
    </row>
    <row r="27" spans="4:9" x14ac:dyDescent="0.2">
      <c r="D27" s="252" t="s">
        <v>205</v>
      </c>
      <c r="E27" s="201">
        <v>22.22</v>
      </c>
      <c r="F27" s="201">
        <v>48.15</v>
      </c>
      <c r="G27" s="201">
        <v>66.67</v>
      </c>
      <c r="H27" s="201">
        <v>50</v>
      </c>
      <c r="I27" s="201">
        <v>66.67</v>
      </c>
    </row>
    <row r="28" spans="4:9" x14ac:dyDescent="0.2">
      <c r="D28" s="252" t="s">
        <v>206</v>
      </c>
      <c r="E28" s="201">
        <v>44.44</v>
      </c>
      <c r="F28" s="201">
        <v>55.56</v>
      </c>
      <c r="G28" s="201">
        <v>55.56</v>
      </c>
      <c r="H28" s="201">
        <v>66.67</v>
      </c>
      <c r="I28" s="201">
        <v>73.33</v>
      </c>
    </row>
    <row r="29" spans="4:9" x14ac:dyDescent="0.2">
      <c r="D29" s="252" t="s">
        <v>207</v>
      </c>
      <c r="E29" s="201">
        <v>50</v>
      </c>
      <c r="F29" s="201">
        <v>74.069999999999993</v>
      </c>
      <c r="G29" s="201">
        <v>100</v>
      </c>
      <c r="H29" s="201">
        <v>79.17</v>
      </c>
      <c r="I29" s="201">
        <v>66.67</v>
      </c>
    </row>
    <row r="30" spans="4:9" x14ac:dyDescent="0.2">
      <c r="D30" s="252" t="s">
        <v>208</v>
      </c>
      <c r="E30" s="201">
        <v>38.89</v>
      </c>
      <c r="F30" s="201">
        <v>55.56</v>
      </c>
      <c r="G30" s="201">
        <v>88.89</v>
      </c>
      <c r="H30" s="201">
        <v>62.5</v>
      </c>
      <c r="I30" s="201">
        <v>73.33</v>
      </c>
    </row>
    <row r="31" spans="4:9" x14ac:dyDescent="0.2">
      <c r="D31" s="252" t="s">
        <v>209</v>
      </c>
      <c r="E31" s="201">
        <v>11.11</v>
      </c>
      <c r="F31" s="201">
        <v>48.15</v>
      </c>
      <c r="G31" s="201">
        <v>77.78</v>
      </c>
      <c r="H31" s="201">
        <v>58.33</v>
      </c>
      <c r="I31" s="201">
        <v>40</v>
      </c>
    </row>
    <row r="32" spans="4:9" x14ac:dyDescent="0.2">
      <c r="D32" s="252" t="s">
        <v>261</v>
      </c>
      <c r="E32" s="201">
        <v>36.24</v>
      </c>
      <c r="F32" s="201">
        <v>61.11</v>
      </c>
      <c r="G32" s="201">
        <v>68.489999999999995</v>
      </c>
      <c r="H32" s="201">
        <v>73.44</v>
      </c>
      <c r="I32" s="201">
        <v>77.14</v>
      </c>
    </row>
    <row r="33" spans="4:17" ht="46.5" customHeight="1" x14ac:dyDescent="0.2">
      <c r="D33" s="30"/>
      <c r="E33" s="30"/>
      <c r="F33" s="30"/>
      <c r="G33" s="30"/>
      <c r="H33" s="30"/>
    </row>
    <row r="46" spans="4:17" x14ac:dyDescent="0.2">
      <c r="Q46" s="82" t="s">
        <v>440</v>
      </c>
    </row>
  </sheetData>
  <conditionalFormatting sqref="E5:E31">
    <cfRule type="cellIs" dxfId="1" priority="4" operator="lessThan">
      <formula>$E$32</formula>
    </cfRule>
  </conditionalFormatting>
  <conditionalFormatting sqref="F5:F31">
    <cfRule type="cellIs" dxfId="0" priority="3" operator="lessThan">
      <formula>$F$32</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K46"/>
  <sheetViews>
    <sheetView zoomScale="81" zoomScaleNormal="81" workbookViewId="0">
      <selection activeCell="D2" sqref="D2"/>
    </sheetView>
  </sheetViews>
  <sheetFormatPr baseColWidth="10" defaultColWidth="9.1640625" defaultRowHeight="15" x14ac:dyDescent="0.2"/>
  <cols>
    <col min="3" max="3" width="7.5" customWidth="1"/>
    <col min="4" max="4" width="34.5" customWidth="1"/>
    <col min="5" max="5" width="43" customWidth="1"/>
    <col min="6" max="7" width="24.83203125" customWidth="1"/>
    <col min="8" max="8" width="19.5" style="58" customWidth="1"/>
    <col min="9" max="9" width="13.83203125" style="81" customWidth="1"/>
    <col min="10" max="14" width="9.1640625" style="81"/>
    <col min="15" max="15" width="25.5" style="81" customWidth="1"/>
    <col min="16" max="16" width="32" style="81" customWidth="1"/>
    <col min="17" max="17" width="24.83203125" style="81" customWidth="1"/>
    <col min="18" max="18" width="20.1640625" style="81" customWidth="1"/>
    <col min="19" max="19" width="18.5" style="81" customWidth="1"/>
    <col min="20" max="16384" width="9.1640625" style="81"/>
  </cols>
  <sheetData>
    <row r="2" spans="4:11" ht="21" x14ac:dyDescent="0.25">
      <c r="D2" s="87" t="s">
        <v>441</v>
      </c>
      <c r="E2" s="56"/>
      <c r="F2" s="56"/>
      <c r="J2" s="100" t="s">
        <v>441</v>
      </c>
    </row>
    <row r="3" spans="4:11" ht="19.5" customHeight="1" x14ac:dyDescent="0.2">
      <c r="D3" s="30"/>
      <c r="E3" s="30"/>
      <c r="F3" s="30"/>
      <c r="G3" s="30"/>
      <c r="H3" s="254"/>
      <c r="I3" s="255"/>
      <c r="J3" s="255"/>
      <c r="K3" s="255"/>
    </row>
    <row r="4" spans="4:11" x14ac:dyDescent="0.2">
      <c r="D4" s="31" t="s">
        <v>262</v>
      </c>
      <c r="E4" s="201" t="s">
        <v>449</v>
      </c>
      <c r="F4" s="201" t="s">
        <v>450</v>
      </c>
    </row>
    <row r="5" spans="4:11" ht="16" x14ac:dyDescent="0.2">
      <c r="D5" s="256" t="s">
        <v>263</v>
      </c>
      <c r="E5" s="451">
        <v>88</v>
      </c>
      <c r="F5" s="451">
        <v>78</v>
      </c>
    </row>
    <row r="6" spans="4:11" ht="32" x14ac:dyDescent="0.2">
      <c r="D6" s="256" t="s">
        <v>264</v>
      </c>
      <c r="E6" s="451">
        <v>68</v>
      </c>
      <c r="F6" s="451">
        <v>67</v>
      </c>
    </row>
    <row r="7" spans="4:11" ht="16" x14ac:dyDescent="0.2">
      <c r="D7" s="256" t="s">
        <v>444</v>
      </c>
      <c r="E7" s="451">
        <v>48</v>
      </c>
      <c r="F7" s="451">
        <v>43</v>
      </c>
    </row>
    <row r="8" spans="4:11" ht="16" x14ac:dyDescent="0.2">
      <c r="D8" s="256" t="s">
        <v>265</v>
      </c>
      <c r="E8" s="451">
        <v>39</v>
      </c>
      <c r="F8" s="451">
        <v>39</v>
      </c>
    </row>
    <row r="9" spans="4:11" ht="16" x14ac:dyDescent="0.2">
      <c r="D9" s="256" t="s">
        <v>266</v>
      </c>
      <c r="E9" s="451">
        <v>37</v>
      </c>
      <c r="F9" s="451">
        <v>33</v>
      </c>
    </row>
    <row r="10" spans="4:11" ht="16" x14ac:dyDescent="0.2">
      <c r="D10" s="256" t="s">
        <v>267</v>
      </c>
      <c r="E10" s="451">
        <v>32</v>
      </c>
      <c r="F10" s="451">
        <v>25</v>
      </c>
    </row>
    <row r="11" spans="4:11" ht="32" x14ac:dyDescent="0.2">
      <c r="D11" s="256" t="s">
        <v>445</v>
      </c>
      <c r="E11" s="451">
        <v>20</v>
      </c>
      <c r="F11" s="451">
        <v>15</v>
      </c>
    </row>
    <row r="12" spans="4:11" ht="16" x14ac:dyDescent="0.2">
      <c r="D12" s="256" t="s">
        <v>446</v>
      </c>
      <c r="E12" s="451">
        <v>20</v>
      </c>
      <c r="F12" s="451">
        <v>20</v>
      </c>
    </row>
    <row r="13" spans="4:11" ht="16" x14ac:dyDescent="0.2">
      <c r="D13" s="256" t="s">
        <v>447</v>
      </c>
      <c r="E13" s="451">
        <v>23</v>
      </c>
      <c r="F13" s="451">
        <v>22</v>
      </c>
    </row>
    <row r="14" spans="4:11" ht="32" x14ac:dyDescent="0.2">
      <c r="D14" s="256" t="s">
        <v>268</v>
      </c>
      <c r="E14" s="451">
        <v>19</v>
      </c>
      <c r="F14" s="451">
        <v>19</v>
      </c>
    </row>
    <row r="15" spans="4:11" ht="16" x14ac:dyDescent="0.2">
      <c r="D15" s="256" t="s">
        <v>269</v>
      </c>
      <c r="E15" s="451">
        <v>15</v>
      </c>
      <c r="F15" s="451">
        <v>13</v>
      </c>
    </row>
    <row r="16" spans="4:11" ht="16" x14ac:dyDescent="0.2">
      <c r="D16" s="256" t="s">
        <v>243</v>
      </c>
      <c r="E16" s="451">
        <v>8</v>
      </c>
      <c r="F16" s="451">
        <v>7</v>
      </c>
    </row>
    <row r="17" spans="4:6" ht="16" x14ac:dyDescent="0.2">
      <c r="D17" s="256" t="s">
        <v>270</v>
      </c>
      <c r="E17" s="451">
        <v>14</v>
      </c>
      <c r="F17" s="451">
        <v>13</v>
      </c>
    </row>
    <row r="18" spans="4:6" ht="32" x14ac:dyDescent="0.2">
      <c r="D18" s="256" t="s">
        <v>271</v>
      </c>
      <c r="E18" s="451">
        <v>18</v>
      </c>
      <c r="F18" s="451">
        <v>17</v>
      </c>
    </row>
    <row r="19" spans="4:6" ht="32" x14ac:dyDescent="0.2">
      <c r="D19" s="256" t="s">
        <v>272</v>
      </c>
      <c r="E19" s="451">
        <v>16</v>
      </c>
      <c r="F19" s="451">
        <v>15</v>
      </c>
    </row>
    <row r="20" spans="4:6" ht="16" x14ac:dyDescent="0.2">
      <c r="D20" s="256" t="s">
        <v>273</v>
      </c>
      <c r="E20" s="451">
        <v>12</v>
      </c>
      <c r="F20" s="451">
        <v>10</v>
      </c>
    </row>
    <row r="21" spans="4:6" ht="16" x14ac:dyDescent="0.2">
      <c r="D21" s="256" t="s">
        <v>274</v>
      </c>
      <c r="E21" s="451">
        <v>15</v>
      </c>
      <c r="F21" s="451">
        <v>10</v>
      </c>
    </row>
    <row r="22" spans="4:6" ht="16" x14ac:dyDescent="0.2">
      <c r="D22" s="256" t="s">
        <v>275</v>
      </c>
      <c r="E22" s="451">
        <v>16</v>
      </c>
      <c r="F22" s="451">
        <v>16</v>
      </c>
    </row>
    <row r="23" spans="4:6" ht="16" x14ac:dyDescent="0.2">
      <c r="D23" s="256" t="s">
        <v>276</v>
      </c>
      <c r="E23" s="451">
        <v>13</v>
      </c>
      <c r="F23" s="451">
        <v>13</v>
      </c>
    </row>
    <row r="24" spans="4:6" ht="16" x14ac:dyDescent="0.2">
      <c r="D24" s="256" t="s">
        <v>448</v>
      </c>
      <c r="E24" s="451">
        <v>153</v>
      </c>
      <c r="F24" s="451">
        <v>143</v>
      </c>
    </row>
    <row r="25" spans="4:6" x14ac:dyDescent="0.2">
      <c r="D25" s="30"/>
      <c r="E25" s="30"/>
      <c r="F25" s="30"/>
    </row>
    <row r="45" spans="10:10" x14ac:dyDescent="0.2">
      <c r="J45" s="82" t="s">
        <v>442</v>
      </c>
    </row>
    <row r="46" spans="10:10" x14ac:dyDescent="0.2">
      <c r="J46" s="82" t="s">
        <v>443</v>
      </c>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58CC5-FFAD-480E-997E-E67FA8041448}">
  <dimension ref="A2:Q41"/>
  <sheetViews>
    <sheetView zoomScale="94" zoomScaleNormal="94" workbookViewId="0">
      <selection activeCell="D2" sqref="D2"/>
    </sheetView>
  </sheetViews>
  <sheetFormatPr baseColWidth="10" defaultColWidth="9.1640625" defaultRowHeight="15" x14ac:dyDescent="0.2"/>
  <cols>
    <col min="3" max="3" width="7.5" customWidth="1"/>
    <col min="4" max="4" width="43" customWidth="1"/>
    <col min="5" max="5" width="50.5" bestFit="1" customWidth="1"/>
    <col min="6" max="6" width="18.83203125" customWidth="1"/>
    <col min="7" max="7" width="16.6640625" bestFit="1" customWidth="1"/>
    <col min="8" max="8" width="17" bestFit="1" customWidth="1"/>
    <col min="9" max="9" width="14.6640625" bestFit="1" customWidth="1"/>
    <col min="10" max="10" width="23.33203125" bestFit="1" customWidth="1"/>
    <col min="12" max="12" width="9.1640625" style="58"/>
    <col min="13" max="13" width="25.5" style="81" customWidth="1"/>
    <col min="14" max="14" width="32" style="81" customWidth="1"/>
    <col min="15" max="15" width="24.83203125" style="81" customWidth="1"/>
    <col min="16" max="16" width="20.1640625" style="81" customWidth="1"/>
    <col min="17" max="17" width="18.5" style="81" customWidth="1"/>
    <col min="18" max="16384" width="9.1640625" style="81"/>
  </cols>
  <sheetData>
    <row r="2" spans="4:17" x14ac:dyDescent="0.2">
      <c r="D2" s="87" t="s">
        <v>451</v>
      </c>
      <c r="E2" s="12"/>
      <c r="F2" s="12"/>
      <c r="G2" s="12"/>
      <c r="H2" s="12"/>
      <c r="I2" s="12"/>
    </row>
    <row r="3" spans="4:17" x14ac:dyDescent="0.2">
      <c r="D3" s="247" t="s">
        <v>277</v>
      </c>
      <c r="E3" s="247"/>
      <c r="F3" s="247"/>
      <c r="G3" s="247"/>
      <c r="H3" s="247"/>
      <c r="I3" s="247"/>
      <c r="J3" s="247"/>
      <c r="K3" s="247"/>
      <c r="N3" s="100" t="s">
        <v>451</v>
      </c>
    </row>
    <row r="4" spans="4:17" x14ac:dyDescent="0.2">
      <c r="D4" s="59"/>
      <c r="E4" s="59"/>
      <c r="F4" s="258" t="s">
        <v>278</v>
      </c>
      <c r="G4" s="258"/>
      <c r="H4" s="258"/>
      <c r="I4" s="258"/>
      <c r="J4" s="59"/>
      <c r="K4" s="59"/>
    </row>
    <row r="5" spans="4:17" ht="31" x14ac:dyDescent="0.2">
      <c r="D5" s="188" t="s">
        <v>279</v>
      </c>
      <c r="E5" s="188" t="s">
        <v>456</v>
      </c>
      <c r="F5" s="259" t="s">
        <v>280</v>
      </c>
      <c r="G5" s="259" t="s">
        <v>281</v>
      </c>
      <c r="H5" s="259" t="s">
        <v>282</v>
      </c>
      <c r="I5" s="259" t="s">
        <v>283</v>
      </c>
      <c r="J5" s="259" t="s">
        <v>455</v>
      </c>
      <c r="K5" s="59"/>
      <c r="N5" s="190"/>
      <c r="O5" s="190"/>
      <c r="P5" s="190"/>
      <c r="Q5" s="190"/>
    </row>
    <row r="6" spans="4:17" x14ac:dyDescent="0.2">
      <c r="D6" s="189">
        <v>2.2999999999999998</v>
      </c>
      <c r="E6" s="260" t="s">
        <v>452</v>
      </c>
      <c r="F6" s="189">
        <v>535.96</v>
      </c>
      <c r="G6" s="189">
        <v>46</v>
      </c>
      <c r="H6" s="189">
        <v>2082</v>
      </c>
      <c r="I6" s="189">
        <v>376.5</v>
      </c>
      <c r="J6" s="189">
        <v>78</v>
      </c>
      <c r="K6" s="59"/>
      <c r="N6" s="190"/>
      <c r="O6" s="190"/>
      <c r="P6" s="190"/>
    </row>
    <row r="7" spans="4:17" x14ac:dyDescent="0.2">
      <c r="D7" s="189">
        <v>2.8</v>
      </c>
      <c r="E7" s="260" t="s">
        <v>264</v>
      </c>
      <c r="F7" s="189">
        <v>591.34</v>
      </c>
      <c r="G7" s="189">
        <v>3</v>
      </c>
      <c r="H7" s="189">
        <v>3531</v>
      </c>
      <c r="I7" s="189">
        <v>483</v>
      </c>
      <c r="J7" s="189">
        <v>67</v>
      </c>
      <c r="K7" s="59"/>
      <c r="N7" s="190"/>
      <c r="O7" s="190"/>
      <c r="P7" s="190"/>
    </row>
    <row r="8" spans="4:17" x14ac:dyDescent="0.2">
      <c r="D8" s="189">
        <v>8.6999999999999993</v>
      </c>
      <c r="E8" s="260" t="s">
        <v>453</v>
      </c>
      <c r="F8" s="189">
        <v>796</v>
      </c>
      <c r="G8" s="189">
        <v>4</v>
      </c>
      <c r="H8" s="189">
        <v>2629</v>
      </c>
      <c r="I8" s="189">
        <v>580</v>
      </c>
      <c r="J8" s="189">
        <v>43</v>
      </c>
      <c r="K8" s="59"/>
      <c r="N8" s="190"/>
      <c r="O8" s="190"/>
      <c r="P8" s="190"/>
    </row>
    <row r="9" spans="4:17" x14ac:dyDescent="0.2">
      <c r="D9" s="189">
        <v>1.1000000000000001</v>
      </c>
      <c r="E9" s="260" t="s">
        <v>265</v>
      </c>
      <c r="F9" s="189">
        <v>700</v>
      </c>
      <c r="G9" s="189">
        <v>19</v>
      </c>
      <c r="H9" s="189">
        <v>2487</v>
      </c>
      <c r="I9" s="189">
        <v>487</v>
      </c>
      <c r="J9" s="189">
        <v>39</v>
      </c>
      <c r="K9" s="59"/>
      <c r="N9" s="190"/>
      <c r="O9" s="190"/>
      <c r="P9" s="190"/>
    </row>
    <row r="10" spans="4:17" x14ac:dyDescent="0.2">
      <c r="D10" s="189">
        <v>8.8000000000000007</v>
      </c>
      <c r="E10" s="260" t="s">
        <v>266</v>
      </c>
      <c r="F10" s="189">
        <v>647</v>
      </c>
      <c r="G10" s="189">
        <v>3</v>
      </c>
      <c r="H10" s="189">
        <v>3425</v>
      </c>
      <c r="I10" s="189">
        <v>484</v>
      </c>
      <c r="J10" s="189">
        <v>33</v>
      </c>
      <c r="K10" s="59"/>
      <c r="N10" s="190"/>
      <c r="O10" s="190"/>
      <c r="P10" s="190"/>
    </row>
    <row r="11" spans="4:17" x14ac:dyDescent="0.2">
      <c r="D11" s="189">
        <v>2.6</v>
      </c>
      <c r="E11" s="260" t="s">
        <v>267</v>
      </c>
      <c r="F11" s="189">
        <v>316</v>
      </c>
      <c r="G11" s="189">
        <v>24</v>
      </c>
      <c r="H11" s="189">
        <v>685</v>
      </c>
      <c r="I11" s="189">
        <v>249</v>
      </c>
      <c r="J11" s="189">
        <v>25</v>
      </c>
      <c r="K11" s="59"/>
      <c r="N11" s="190"/>
      <c r="O11" s="190"/>
      <c r="P11" s="190"/>
    </row>
    <row r="12" spans="4:17" ht="30" x14ac:dyDescent="0.2">
      <c r="D12" s="189" t="s">
        <v>284</v>
      </c>
      <c r="E12" s="260" t="s">
        <v>454</v>
      </c>
      <c r="F12" s="189">
        <v>479</v>
      </c>
      <c r="G12" s="189">
        <v>0</v>
      </c>
      <c r="H12" s="189">
        <v>1714</v>
      </c>
      <c r="I12" s="189">
        <v>416</v>
      </c>
      <c r="J12" s="189">
        <v>15</v>
      </c>
      <c r="K12" s="59"/>
      <c r="N12" s="190"/>
      <c r="O12" s="190"/>
      <c r="P12" s="190"/>
    </row>
    <row r="13" spans="4:17" x14ac:dyDescent="0.2">
      <c r="D13" s="189">
        <v>8.1</v>
      </c>
      <c r="E13" s="260" t="s">
        <v>446</v>
      </c>
      <c r="F13" s="189">
        <v>660</v>
      </c>
      <c r="G13" s="189">
        <v>4</v>
      </c>
      <c r="H13" s="189">
        <v>1877</v>
      </c>
      <c r="I13" s="189">
        <v>507</v>
      </c>
      <c r="J13" s="189">
        <v>20</v>
      </c>
      <c r="K13" s="59"/>
      <c r="N13" s="190"/>
      <c r="O13" s="190"/>
      <c r="P13" s="190"/>
    </row>
    <row r="14" spans="4:17" x14ac:dyDescent="0.2">
      <c r="D14" s="189">
        <v>7.9</v>
      </c>
      <c r="E14" s="260" t="s">
        <v>447</v>
      </c>
      <c r="F14" s="189">
        <v>741</v>
      </c>
      <c r="G14" s="189">
        <v>185</v>
      </c>
      <c r="H14" s="189">
        <v>2431</v>
      </c>
      <c r="I14" s="189">
        <v>533</v>
      </c>
      <c r="J14" s="189">
        <v>22</v>
      </c>
      <c r="K14" s="59"/>
      <c r="N14" s="190"/>
      <c r="O14" s="190"/>
      <c r="P14" s="190"/>
    </row>
    <row r="15" spans="4:17" x14ac:dyDescent="0.2">
      <c r="D15" s="261" t="s">
        <v>285</v>
      </c>
      <c r="E15" s="260" t="s">
        <v>268</v>
      </c>
      <c r="F15" s="189">
        <v>580</v>
      </c>
      <c r="G15" s="189">
        <v>19</v>
      </c>
      <c r="H15" s="189">
        <v>3773</v>
      </c>
      <c r="I15" s="189">
        <v>449</v>
      </c>
      <c r="J15" s="189">
        <v>19</v>
      </c>
      <c r="K15" s="59"/>
      <c r="N15" s="190"/>
      <c r="O15" s="190"/>
      <c r="P15" s="190"/>
    </row>
    <row r="16" spans="4:17" ht="36.75" customHeight="1" x14ac:dyDescent="0.2">
      <c r="D16" s="57"/>
      <c r="E16" s="57"/>
      <c r="F16" s="57"/>
      <c r="G16" s="57"/>
      <c r="H16" s="57"/>
      <c r="I16" s="57"/>
      <c r="J16" s="57"/>
      <c r="K16" s="55"/>
      <c r="N16" s="190"/>
      <c r="O16" s="190"/>
      <c r="P16" s="190"/>
    </row>
    <row r="17" spans="14:16" x14ac:dyDescent="0.2">
      <c r="N17" s="190"/>
      <c r="O17" s="190"/>
      <c r="P17" s="190"/>
    </row>
    <row r="28" spans="14:16" ht="21.75" customHeight="1" x14ac:dyDescent="0.2"/>
    <row r="41" spans="14:14" x14ac:dyDescent="0.2">
      <c r="N41" s="82" t="s">
        <v>562</v>
      </c>
    </row>
  </sheetData>
  <mergeCells count="2">
    <mergeCell ref="F4:I4"/>
    <mergeCell ref="D3:K3"/>
  </mergeCells>
  <pageMargins left="0.7" right="0.7" top="0.75" bottom="0.75" header="0.3" footer="0.3"/>
  <pageSetup paperSize="9" orientation="portrait" r:id="rId1"/>
  <ignoredErrors>
    <ignoredError sqref="D15"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31"/>
  <sheetViews>
    <sheetView zoomScale="78" zoomScaleNormal="78" workbookViewId="0">
      <selection activeCell="D2" sqref="D2"/>
    </sheetView>
  </sheetViews>
  <sheetFormatPr baseColWidth="10" defaultColWidth="9.1640625" defaultRowHeight="15" x14ac:dyDescent="0.2"/>
  <cols>
    <col min="4" max="4" width="45.33203125" customWidth="1"/>
    <col min="16" max="16" width="9.1640625" style="58"/>
    <col min="17" max="16384" width="9.1640625" style="81"/>
  </cols>
  <sheetData>
    <row r="2" spans="4:18" x14ac:dyDescent="0.2">
      <c r="D2" s="87" t="s">
        <v>457</v>
      </c>
      <c r="E2" s="44"/>
      <c r="F2" s="44"/>
      <c r="G2" s="44"/>
      <c r="H2" s="44"/>
      <c r="I2" s="44"/>
      <c r="J2" s="44"/>
      <c r="K2" s="44"/>
      <c r="L2" s="44"/>
      <c r="M2" s="44"/>
      <c r="N2" s="44"/>
      <c r="R2" s="100" t="s">
        <v>457</v>
      </c>
    </row>
    <row r="4" spans="4:18" x14ac:dyDescent="0.2">
      <c r="D4" s="87"/>
      <c r="E4" s="59"/>
      <c r="F4" s="59"/>
      <c r="G4" s="59"/>
      <c r="H4" s="59"/>
      <c r="I4" s="59"/>
      <c r="J4" s="59"/>
      <c r="K4" s="59"/>
      <c r="L4" s="59"/>
      <c r="M4" s="59"/>
      <c r="N4" s="59"/>
    </row>
    <row r="5" spans="4:18" ht="16" x14ac:dyDescent="0.2">
      <c r="D5" s="243" t="s">
        <v>286</v>
      </c>
      <c r="E5" s="257">
        <v>2010</v>
      </c>
      <c r="F5" s="257">
        <v>2011</v>
      </c>
      <c r="G5" s="257">
        <v>2012</v>
      </c>
      <c r="H5" s="257">
        <v>2013</v>
      </c>
      <c r="I5" s="257">
        <v>2014</v>
      </c>
      <c r="J5" s="257">
        <v>2015</v>
      </c>
      <c r="K5" s="257">
        <v>2016</v>
      </c>
      <c r="L5" s="257">
        <v>2017</v>
      </c>
      <c r="M5" s="257">
        <v>2018</v>
      </c>
      <c r="N5" s="257">
        <v>2019</v>
      </c>
    </row>
    <row r="6" spans="4:18" ht="16" x14ac:dyDescent="0.2">
      <c r="D6" s="245" t="s">
        <v>458</v>
      </c>
      <c r="E6" s="245">
        <v>5719.2843420000008</v>
      </c>
      <c r="F6" s="245">
        <v>6219.6555149999995</v>
      </c>
      <c r="G6" s="245">
        <v>7129.3192880000006</v>
      </c>
      <c r="H6" s="245">
        <v>8041.3287500000015</v>
      </c>
      <c r="I6" s="245">
        <v>8015.8837050000002</v>
      </c>
      <c r="J6" s="245">
        <v>8391.0770619999985</v>
      </c>
      <c r="K6" s="245">
        <v>8852.9362260000016</v>
      </c>
      <c r="L6" s="245">
        <v>8501.2056699999994</v>
      </c>
      <c r="M6" s="245">
        <v>8637.5455619999993</v>
      </c>
      <c r="N6" s="245">
        <v>9167.4454519999999</v>
      </c>
    </row>
    <row r="7" spans="4:18" ht="16" x14ac:dyDescent="0.2">
      <c r="D7" s="245" t="s">
        <v>459</v>
      </c>
      <c r="E7" s="245">
        <v>4828.1249279999993</v>
      </c>
      <c r="F7" s="245">
        <v>5415.2206509999996</v>
      </c>
      <c r="G7" s="245">
        <v>5387.594825000001</v>
      </c>
      <c r="H7" s="245">
        <v>6500.9877229999984</v>
      </c>
      <c r="I7" s="245">
        <v>6445.3226779999995</v>
      </c>
      <c r="J7" s="245">
        <v>6331.3259850000004</v>
      </c>
      <c r="K7" s="245">
        <v>6453.0968199999988</v>
      </c>
      <c r="L7" s="245">
        <v>7309.4548739999991</v>
      </c>
      <c r="M7" s="245">
        <v>7779.4288870000009</v>
      </c>
      <c r="N7" s="245">
        <v>8989.0906500000001</v>
      </c>
    </row>
    <row r="8" spans="4:18" ht="16" x14ac:dyDescent="0.2">
      <c r="D8" s="245" t="s">
        <v>288</v>
      </c>
      <c r="E8" s="245">
        <v>360.85564599999998</v>
      </c>
      <c r="F8" s="245">
        <v>311.70277099999998</v>
      </c>
      <c r="G8" s="245">
        <v>345.08267599999999</v>
      </c>
      <c r="H8" s="245">
        <v>433.97240799999997</v>
      </c>
      <c r="I8" s="245">
        <v>401.11830999999995</v>
      </c>
      <c r="J8" s="245">
        <v>388.13832200000002</v>
      </c>
      <c r="K8" s="245">
        <v>421.46853400000003</v>
      </c>
      <c r="L8" s="245">
        <v>327.06254799999999</v>
      </c>
      <c r="M8" s="245">
        <v>587.94154600000002</v>
      </c>
      <c r="N8" s="245">
        <v>299.17837399999996</v>
      </c>
    </row>
    <row r="9" spans="4:18" ht="16" x14ac:dyDescent="0.2">
      <c r="D9" s="245" t="s">
        <v>460</v>
      </c>
      <c r="E9" s="245">
        <v>51.256376000000003</v>
      </c>
      <c r="F9" s="245">
        <v>2.8746070000000001</v>
      </c>
      <c r="G9" s="245">
        <v>0.467837</v>
      </c>
      <c r="H9" s="245">
        <v>0.84817299999999995</v>
      </c>
      <c r="I9" s="245">
        <v>2.5091230000000002</v>
      </c>
      <c r="J9" s="245">
        <v>0.30981399999999998</v>
      </c>
      <c r="K9" s="245">
        <v>0.113009</v>
      </c>
      <c r="L9" s="245">
        <v>0.61740499999999998</v>
      </c>
      <c r="M9" s="245">
        <v>0.53779999999999994</v>
      </c>
      <c r="N9" s="245">
        <v>0.55056000000000005</v>
      </c>
    </row>
    <row r="10" spans="4:18" ht="16" x14ac:dyDescent="0.2">
      <c r="D10" s="245" t="s">
        <v>461</v>
      </c>
      <c r="E10" s="245">
        <v>10959.521292000001</v>
      </c>
      <c r="F10" s="245">
        <v>11949.453544</v>
      </c>
      <c r="G10" s="245">
        <v>12862.464626000001</v>
      </c>
      <c r="H10" s="245">
        <v>14977.137053999999</v>
      </c>
      <c r="I10" s="245">
        <v>14864.833815999998</v>
      </c>
      <c r="J10" s="245">
        <v>15110.851182999999</v>
      </c>
      <c r="K10" s="245">
        <v>15727.614589000001</v>
      </c>
      <c r="L10" s="245">
        <v>16138.340496999999</v>
      </c>
      <c r="M10" s="245">
        <v>17005.453795000001</v>
      </c>
      <c r="N10" s="245">
        <v>18456.265036000001</v>
      </c>
    </row>
    <row r="12" spans="4:18" x14ac:dyDescent="0.2">
      <c r="E12" s="30"/>
      <c r="F12" s="30"/>
      <c r="G12" s="30"/>
      <c r="H12" s="30"/>
      <c r="I12" s="30"/>
      <c r="J12" s="30"/>
      <c r="K12" s="30"/>
      <c r="L12" s="30"/>
      <c r="M12" s="30"/>
      <c r="N12" s="30"/>
    </row>
    <row r="31" spans="18:18" x14ac:dyDescent="0.2">
      <c r="R31" s="82" t="s">
        <v>462</v>
      </c>
    </row>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78245-DDF1-4B70-95E1-0E4AE9468616}">
  <dimension ref="C3:K45"/>
  <sheetViews>
    <sheetView zoomScale="109" zoomScaleNormal="109" workbookViewId="0">
      <selection activeCell="C3" sqref="C3"/>
    </sheetView>
  </sheetViews>
  <sheetFormatPr baseColWidth="10" defaultColWidth="9.1640625" defaultRowHeight="15" x14ac:dyDescent="0.2"/>
  <sheetData>
    <row r="3" spans="3:11" ht="16" thickBot="1" x14ac:dyDescent="0.25">
      <c r="C3" s="87" t="s">
        <v>565</v>
      </c>
      <c r="D3" s="59"/>
      <c r="E3" s="59"/>
      <c r="F3" s="59"/>
      <c r="G3" s="59"/>
      <c r="H3" s="59"/>
      <c r="I3" s="59"/>
      <c r="J3" s="59"/>
      <c r="K3" s="59"/>
    </row>
    <row r="4" spans="3:11" ht="24" thickTop="1" thickBot="1" x14ac:dyDescent="0.25">
      <c r="C4" s="59"/>
      <c r="D4" s="59"/>
      <c r="E4" s="59"/>
      <c r="F4" s="59"/>
      <c r="G4" s="59"/>
      <c r="H4" s="59"/>
      <c r="I4" s="59"/>
      <c r="J4" s="262" t="s">
        <v>465</v>
      </c>
      <c r="K4" s="263" t="s">
        <v>466</v>
      </c>
    </row>
    <row r="5" spans="3:11" ht="35" customHeight="1" thickTop="1" thickBot="1" x14ac:dyDescent="0.25">
      <c r="C5" s="264" t="s">
        <v>289</v>
      </c>
      <c r="D5" s="265"/>
      <c r="E5" s="266" t="s">
        <v>463</v>
      </c>
      <c r="F5" s="262" t="s">
        <v>464</v>
      </c>
      <c r="G5" s="267" t="s">
        <v>12</v>
      </c>
      <c r="H5" s="268" t="s">
        <v>290</v>
      </c>
      <c r="I5" s="268" t="s">
        <v>291</v>
      </c>
      <c r="J5" s="363" t="s">
        <v>475</v>
      </c>
      <c r="K5" s="364"/>
    </row>
    <row r="6" spans="3:11" x14ac:dyDescent="0.2">
      <c r="C6" s="269" t="s">
        <v>292</v>
      </c>
      <c r="D6" s="270" t="s">
        <v>467</v>
      </c>
      <c r="E6" s="271" t="s">
        <v>293</v>
      </c>
      <c r="F6" s="271" t="s">
        <v>293</v>
      </c>
      <c r="G6" s="272" t="s">
        <v>13</v>
      </c>
      <c r="H6" s="273">
        <v>2003</v>
      </c>
      <c r="I6" s="273">
        <v>2017</v>
      </c>
      <c r="J6" s="274">
        <v>7.0030956268310547</v>
      </c>
      <c r="K6" s="275">
        <v>5.1570010185241699</v>
      </c>
    </row>
    <row r="7" spans="3:11" x14ac:dyDescent="0.2">
      <c r="C7" s="276"/>
      <c r="D7" s="277"/>
      <c r="E7" s="278"/>
      <c r="F7" s="278"/>
      <c r="G7" s="279" t="s">
        <v>196</v>
      </c>
      <c r="H7" s="280">
        <v>2005</v>
      </c>
      <c r="I7" s="280">
        <v>2014</v>
      </c>
      <c r="J7" s="281">
        <v>6.8257846832275391</v>
      </c>
      <c r="K7" s="282">
        <v>4.5266990661621094</v>
      </c>
    </row>
    <row r="8" spans="3:11" x14ac:dyDescent="0.2">
      <c r="C8" s="276"/>
      <c r="D8" s="277"/>
      <c r="E8" s="278"/>
      <c r="F8" s="278"/>
      <c r="G8" s="279" t="s">
        <v>20</v>
      </c>
      <c r="H8" s="280">
        <v>2003</v>
      </c>
      <c r="I8" s="280">
        <v>2015</v>
      </c>
      <c r="J8" s="281">
        <v>6.747830867767334</v>
      </c>
      <c r="K8" s="282">
        <v>3.6802165508270264</v>
      </c>
    </row>
    <row r="9" spans="3:11" x14ac:dyDescent="0.2">
      <c r="C9" s="276"/>
      <c r="D9" s="277"/>
      <c r="E9" s="278"/>
      <c r="F9" s="278"/>
      <c r="G9" s="279" t="s">
        <v>188</v>
      </c>
      <c r="H9" s="280">
        <v>2007</v>
      </c>
      <c r="I9" s="280">
        <v>2016</v>
      </c>
      <c r="J9" s="281">
        <v>5.157071590423584</v>
      </c>
      <c r="K9" s="282">
        <v>4.8084344863891602</v>
      </c>
    </row>
    <row r="10" spans="3:11" x14ac:dyDescent="0.2">
      <c r="C10" s="276"/>
      <c r="D10" s="277"/>
      <c r="E10" s="278"/>
      <c r="F10" s="278"/>
      <c r="G10" s="279" t="s">
        <v>186</v>
      </c>
      <c r="H10" s="280">
        <v>2002</v>
      </c>
      <c r="I10" s="280">
        <v>2012</v>
      </c>
      <c r="J10" s="281">
        <v>5.128730297088623</v>
      </c>
      <c r="K10" s="282">
        <v>2.962794303894043</v>
      </c>
    </row>
    <row r="11" spans="3:11" x14ac:dyDescent="0.2">
      <c r="C11" s="276"/>
      <c r="D11" s="277"/>
      <c r="E11" s="278"/>
      <c r="F11" s="278"/>
      <c r="G11" s="283" t="s">
        <v>207</v>
      </c>
      <c r="H11" s="280">
        <v>2000</v>
      </c>
      <c r="I11" s="280">
        <v>2015</v>
      </c>
      <c r="J11" s="281">
        <v>4.6194391250610352</v>
      </c>
      <c r="K11" s="282">
        <v>2.831437349319458</v>
      </c>
    </row>
    <row r="12" spans="3:11" x14ac:dyDescent="0.2">
      <c r="C12" s="276"/>
      <c r="D12" s="277"/>
      <c r="E12" s="278"/>
      <c r="F12" s="278"/>
      <c r="G12" s="279" t="s">
        <v>171</v>
      </c>
      <c r="H12" s="280">
        <v>2002</v>
      </c>
      <c r="I12" s="280">
        <v>2015</v>
      </c>
      <c r="J12" s="281">
        <v>4.4764928817749023</v>
      </c>
      <c r="K12" s="282">
        <v>1.9472677707672119</v>
      </c>
    </row>
    <row r="13" spans="3:11" x14ac:dyDescent="0.2">
      <c r="C13" s="276"/>
      <c r="D13" s="277"/>
      <c r="E13" s="278"/>
      <c r="F13" s="278"/>
      <c r="G13" s="283" t="s">
        <v>166</v>
      </c>
      <c r="H13" s="280">
        <v>1995</v>
      </c>
      <c r="I13" s="280">
        <v>2011</v>
      </c>
      <c r="J13" s="281">
        <v>3.851630687713623</v>
      </c>
      <c r="K13" s="282">
        <v>1.6400800943374634</v>
      </c>
    </row>
    <row r="14" spans="3:11" x14ac:dyDescent="0.2">
      <c r="C14" s="276"/>
      <c r="D14" s="277"/>
      <c r="E14" s="278"/>
      <c r="F14" s="278"/>
      <c r="G14" s="279" t="s">
        <v>202</v>
      </c>
      <c r="H14" s="280">
        <v>2003</v>
      </c>
      <c r="I14" s="280">
        <v>2018</v>
      </c>
      <c r="J14" s="281">
        <v>3.7706911563873291</v>
      </c>
      <c r="K14" s="282">
        <v>3.0728230476379395</v>
      </c>
    </row>
    <row r="15" spans="3:11" x14ac:dyDescent="0.2">
      <c r="C15" s="276"/>
      <c r="D15" s="277"/>
      <c r="E15" s="278"/>
      <c r="F15" s="278"/>
      <c r="G15" s="283" t="s">
        <v>194</v>
      </c>
      <c r="H15" s="280">
        <v>2001</v>
      </c>
      <c r="I15" s="280">
        <v>2014</v>
      </c>
      <c r="J15" s="281">
        <v>3.6082141399383545</v>
      </c>
      <c r="K15" s="282">
        <v>3.399073600769043</v>
      </c>
    </row>
    <row r="16" spans="3:11" x14ac:dyDescent="0.2">
      <c r="C16" s="276"/>
      <c r="D16" s="277"/>
      <c r="E16" s="278"/>
      <c r="F16" s="278"/>
      <c r="G16" s="279" t="s">
        <v>170</v>
      </c>
      <c r="H16" s="280">
        <v>2003</v>
      </c>
      <c r="I16" s="280">
        <v>2014</v>
      </c>
      <c r="J16" s="281">
        <v>3.5423996448516846</v>
      </c>
      <c r="K16" s="282">
        <v>1.4198850393295288</v>
      </c>
    </row>
    <row r="17" spans="3:11" x14ac:dyDescent="0.2">
      <c r="C17" s="276"/>
      <c r="D17" s="277"/>
      <c r="E17" s="278"/>
      <c r="F17" s="278"/>
      <c r="G17" s="283" t="s">
        <v>192</v>
      </c>
      <c r="H17" s="280">
        <v>2000</v>
      </c>
      <c r="I17" s="280">
        <v>2014</v>
      </c>
      <c r="J17" s="281">
        <v>3.1353244781494141</v>
      </c>
      <c r="K17" s="282">
        <v>1.6828529834747314</v>
      </c>
    </row>
    <row r="18" spans="3:11" x14ac:dyDescent="0.2">
      <c r="C18" s="276"/>
      <c r="D18" s="277"/>
      <c r="E18" s="278"/>
      <c r="F18" s="278"/>
      <c r="G18" s="283" t="s">
        <v>198</v>
      </c>
      <c r="H18" s="280">
        <v>2000</v>
      </c>
      <c r="I18" s="280">
        <v>2017</v>
      </c>
      <c r="J18" s="281">
        <v>2.8756783008575439</v>
      </c>
      <c r="K18" s="282">
        <v>2.2585337162017822</v>
      </c>
    </row>
    <row r="19" spans="3:11" x14ac:dyDescent="0.2">
      <c r="C19" s="276"/>
      <c r="D19" s="277"/>
      <c r="E19" s="278"/>
      <c r="F19" s="278"/>
      <c r="G19" s="283" t="s">
        <v>81</v>
      </c>
      <c r="H19" s="280">
        <v>2000</v>
      </c>
      <c r="I19" s="280">
        <v>2017</v>
      </c>
      <c r="J19" s="281">
        <v>2.6922941207885742</v>
      </c>
      <c r="K19" s="282">
        <v>2.6830463409423828</v>
      </c>
    </row>
    <row r="20" spans="3:11" x14ac:dyDescent="0.2">
      <c r="C20" s="276"/>
      <c r="D20" s="277"/>
      <c r="E20" s="278"/>
      <c r="F20" s="278"/>
      <c r="G20" s="279" t="s">
        <v>191</v>
      </c>
      <c r="H20" s="280">
        <v>2001</v>
      </c>
      <c r="I20" s="280">
        <v>2010</v>
      </c>
      <c r="J20" s="281">
        <v>2.6149241924285889</v>
      </c>
      <c r="K20" s="282">
        <v>0.70015585422515869</v>
      </c>
    </row>
    <row r="21" spans="3:11" x14ac:dyDescent="0.2">
      <c r="C21" s="276"/>
      <c r="D21" s="277"/>
      <c r="E21" s="278"/>
      <c r="F21" s="278"/>
      <c r="G21" s="279" t="s">
        <v>197</v>
      </c>
      <c r="H21" s="280">
        <v>2004</v>
      </c>
      <c r="I21" s="280">
        <v>2019</v>
      </c>
      <c r="J21" s="281">
        <v>2.5406258106231689</v>
      </c>
      <c r="K21" s="282">
        <v>1.5761157274246216</v>
      </c>
    </row>
    <row r="22" spans="3:11" ht="16" thickBot="1" x14ac:dyDescent="0.25">
      <c r="C22" s="276"/>
      <c r="D22" s="284"/>
      <c r="E22" s="285"/>
      <c r="F22" s="285"/>
      <c r="G22" s="286" t="s">
        <v>80</v>
      </c>
      <c r="H22" s="287">
        <v>2005</v>
      </c>
      <c r="I22" s="287">
        <v>2016</v>
      </c>
      <c r="J22" s="288">
        <v>1.7495441436767578</v>
      </c>
      <c r="K22" s="289">
        <v>0.2130778431892395</v>
      </c>
    </row>
    <row r="23" spans="3:11" ht="23" thickTop="1" x14ac:dyDescent="0.2">
      <c r="C23" s="276"/>
      <c r="D23" s="290" t="s">
        <v>468</v>
      </c>
      <c r="E23" s="291" t="s">
        <v>293</v>
      </c>
      <c r="F23" s="291" t="s">
        <v>293</v>
      </c>
      <c r="G23" s="292" t="s">
        <v>472</v>
      </c>
      <c r="H23" s="293">
        <v>2005</v>
      </c>
      <c r="I23" s="293">
        <v>2012</v>
      </c>
      <c r="J23" s="294">
        <v>10.567464828491211</v>
      </c>
      <c r="K23" s="295">
        <v>10.586062431335449</v>
      </c>
    </row>
    <row r="24" spans="3:11" x14ac:dyDescent="0.2">
      <c r="C24" s="276"/>
      <c r="D24" s="277"/>
      <c r="E24" s="296"/>
      <c r="F24" s="296"/>
      <c r="G24" s="297" t="s">
        <v>118</v>
      </c>
      <c r="H24" s="298">
        <v>2004</v>
      </c>
      <c r="I24" s="298">
        <v>2015</v>
      </c>
      <c r="J24" s="299">
        <v>4.0404720306396484</v>
      </c>
      <c r="K24" s="300">
        <v>4.4927124977111816</v>
      </c>
    </row>
    <row r="25" spans="3:11" x14ac:dyDescent="0.2">
      <c r="C25" s="276"/>
      <c r="D25" s="277"/>
      <c r="E25" s="296"/>
      <c r="F25" s="296"/>
      <c r="G25" s="297" t="s">
        <v>184</v>
      </c>
      <c r="H25" s="298">
        <v>2005</v>
      </c>
      <c r="I25" s="298">
        <v>2017</v>
      </c>
      <c r="J25" s="299">
        <v>2.7711522579193115</v>
      </c>
      <c r="K25" s="300">
        <v>2.8851542472839355</v>
      </c>
    </row>
    <row r="26" spans="3:11" ht="16" thickBot="1" x14ac:dyDescent="0.25">
      <c r="C26" s="276"/>
      <c r="D26" s="277"/>
      <c r="E26" s="301"/>
      <c r="F26" s="301"/>
      <c r="G26" s="302" t="s">
        <v>200</v>
      </c>
      <c r="H26" s="303">
        <v>2001</v>
      </c>
      <c r="I26" s="303">
        <v>2011</v>
      </c>
      <c r="J26" s="304">
        <v>1.0457953214645386</v>
      </c>
      <c r="K26" s="305">
        <v>1.3034138679504395</v>
      </c>
    </row>
    <row r="27" spans="3:11" x14ac:dyDescent="0.2">
      <c r="C27" s="276"/>
      <c r="D27" s="277"/>
      <c r="E27" s="271" t="s">
        <v>293</v>
      </c>
      <c r="F27" s="271" t="s">
        <v>294</v>
      </c>
      <c r="G27" s="272" t="s">
        <v>173</v>
      </c>
      <c r="H27" s="273">
        <v>2003</v>
      </c>
      <c r="I27" s="273">
        <v>2011</v>
      </c>
      <c r="J27" s="274">
        <v>4.6487064361572266</v>
      </c>
      <c r="K27" s="275">
        <v>6.1231064796447754</v>
      </c>
    </row>
    <row r="28" spans="3:11" x14ac:dyDescent="0.2">
      <c r="C28" s="276"/>
      <c r="D28" s="277"/>
      <c r="E28" s="278"/>
      <c r="F28" s="278"/>
      <c r="G28" s="279" t="s">
        <v>473</v>
      </c>
      <c r="H28" s="280">
        <v>2005</v>
      </c>
      <c r="I28" s="280">
        <v>2011</v>
      </c>
      <c r="J28" s="281">
        <v>4.4973373413085938</v>
      </c>
      <c r="K28" s="282">
        <v>5.7662472724914551</v>
      </c>
    </row>
    <row r="29" spans="3:11" x14ac:dyDescent="0.2">
      <c r="C29" s="276"/>
      <c r="D29" s="277"/>
      <c r="E29" s="278"/>
      <c r="F29" s="278"/>
      <c r="G29" s="283" t="s">
        <v>474</v>
      </c>
      <c r="H29" s="280">
        <v>2000</v>
      </c>
      <c r="I29" s="280">
        <v>2018</v>
      </c>
      <c r="J29" s="281">
        <v>4.475618839263916</v>
      </c>
      <c r="K29" s="282">
        <v>4.7720770835876465</v>
      </c>
    </row>
    <row r="30" spans="3:11" x14ac:dyDescent="0.2">
      <c r="C30" s="276"/>
      <c r="D30" s="277"/>
      <c r="E30" s="278"/>
      <c r="F30" s="278"/>
      <c r="G30" s="283" t="s">
        <v>195</v>
      </c>
      <c r="H30" s="280">
        <v>2003</v>
      </c>
      <c r="I30" s="280">
        <v>2014</v>
      </c>
      <c r="J30" s="281">
        <v>2.921724796295166</v>
      </c>
      <c r="K30" s="282">
        <v>4.5236968994140625</v>
      </c>
    </row>
    <row r="31" spans="3:11" x14ac:dyDescent="0.2">
      <c r="C31" s="276"/>
      <c r="D31" s="277"/>
      <c r="E31" s="278"/>
      <c r="F31" s="278"/>
      <c r="G31" s="279" t="s">
        <v>22</v>
      </c>
      <c r="H31" s="280">
        <v>2001</v>
      </c>
      <c r="I31" s="280">
        <v>2015</v>
      </c>
      <c r="J31" s="281">
        <v>2.8634676933288574</v>
      </c>
      <c r="K31" s="282">
        <v>4.5387868881225586</v>
      </c>
    </row>
    <row r="32" spans="3:11" x14ac:dyDescent="0.2">
      <c r="C32" s="276"/>
      <c r="D32" s="277"/>
      <c r="E32" s="278"/>
      <c r="F32" s="278"/>
      <c r="G32" s="279" t="s">
        <v>185</v>
      </c>
      <c r="H32" s="280">
        <v>2006</v>
      </c>
      <c r="I32" s="280">
        <v>2017</v>
      </c>
      <c r="J32" s="281">
        <v>2.6751875877380371</v>
      </c>
      <c r="K32" s="282">
        <v>3.73126220703125</v>
      </c>
    </row>
    <row r="33" spans="3:11" x14ac:dyDescent="0.2">
      <c r="C33" s="276"/>
      <c r="D33" s="277"/>
      <c r="E33" s="278"/>
      <c r="F33" s="278"/>
      <c r="G33" s="279" t="s">
        <v>182</v>
      </c>
      <c r="H33" s="280">
        <v>2001</v>
      </c>
      <c r="I33" s="280">
        <v>2016</v>
      </c>
      <c r="J33" s="281">
        <v>2.2270808219909668</v>
      </c>
      <c r="K33" s="282">
        <v>3.1713736057281494</v>
      </c>
    </row>
    <row r="34" spans="3:11" x14ac:dyDescent="0.2">
      <c r="C34" s="276"/>
      <c r="D34" s="277"/>
      <c r="E34" s="278"/>
      <c r="F34" s="278"/>
      <c r="G34" s="283" t="s">
        <v>183</v>
      </c>
      <c r="H34" s="280">
        <v>2000</v>
      </c>
      <c r="I34" s="280">
        <v>2016</v>
      </c>
      <c r="J34" s="281">
        <v>2.1305422782897949</v>
      </c>
      <c r="K34" s="282">
        <v>2.8316495418548584</v>
      </c>
    </row>
    <row r="35" spans="3:11" x14ac:dyDescent="0.2">
      <c r="C35" s="276"/>
      <c r="D35" s="277"/>
      <c r="E35" s="278"/>
      <c r="F35" s="278"/>
      <c r="G35" s="283" t="s">
        <v>193</v>
      </c>
      <c r="H35" s="280">
        <v>2007</v>
      </c>
      <c r="I35" s="280">
        <v>2017</v>
      </c>
      <c r="J35" s="281">
        <v>1.6725927591323853</v>
      </c>
      <c r="K35" s="282">
        <v>2.2846465110778809</v>
      </c>
    </row>
    <row r="36" spans="3:11" x14ac:dyDescent="0.2">
      <c r="C36" s="276"/>
      <c r="D36" s="277"/>
      <c r="E36" s="278"/>
      <c r="F36" s="278"/>
      <c r="G36" s="283" t="s">
        <v>190</v>
      </c>
      <c r="H36" s="280">
        <v>2004</v>
      </c>
      <c r="I36" s="280">
        <v>2016</v>
      </c>
      <c r="J36" s="281">
        <v>0.40585988759994507</v>
      </c>
      <c r="K36" s="282">
        <v>1.1152364015579224</v>
      </c>
    </row>
    <row r="37" spans="3:11" x14ac:dyDescent="0.2">
      <c r="C37" s="276"/>
      <c r="D37" s="277"/>
      <c r="E37" s="278"/>
      <c r="F37" s="278"/>
      <c r="G37" s="283" t="s">
        <v>23</v>
      </c>
      <c r="H37" s="280">
        <v>2006</v>
      </c>
      <c r="I37" s="280">
        <v>2014</v>
      </c>
      <c r="J37" s="281">
        <v>0.40483468770980835</v>
      </c>
      <c r="K37" s="282">
        <v>1.6474833488464355</v>
      </c>
    </row>
    <row r="38" spans="3:11" x14ac:dyDescent="0.2">
      <c r="C38" s="276"/>
      <c r="D38" s="277"/>
      <c r="E38" s="278"/>
      <c r="F38" s="278"/>
      <c r="G38" s="283" t="s">
        <v>178</v>
      </c>
      <c r="H38" s="280">
        <v>2002</v>
      </c>
      <c r="I38" s="280">
        <v>2017</v>
      </c>
      <c r="J38" s="281">
        <v>0.13349731266498566</v>
      </c>
      <c r="K38" s="282">
        <v>0.94532722234725952</v>
      </c>
    </row>
    <row r="39" spans="3:11" ht="16" thickBot="1" x14ac:dyDescent="0.25">
      <c r="C39" s="276"/>
      <c r="D39" s="277"/>
      <c r="E39" s="285"/>
      <c r="F39" s="285"/>
      <c r="G39" s="306" t="s">
        <v>206</v>
      </c>
      <c r="H39" s="287">
        <v>2006</v>
      </c>
      <c r="I39" s="287">
        <v>2015</v>
      </c>
      <c r="J39" s="288">
        <v>5.0234604626893997E-2</v>
      </c>
      <c r="K39" s="289">
        <v>0.80282855033874512</v>
      </c>
    </row>
    <row r="40" spans="3:11" ht="16" thickBot="1" x14ac:dyDescent="0.25">
      <c r="C40" s="307"/>
      <c r="D40" s="308"/>
      <c r="E40" s="309" t="s">
        <v>294</v>
      </c>
      <c r="F40" s="309" t="s">
        <v>294</v>
      </c>
      <c r="G40" s="310" t="s">
        <v>201</v>
      </c>
      <c r="H40" s="311">
        <v>2000</v>
      </c>
      <c r="I40" s="311">
        <v>2013</v>
      </c>
      <c r="J40" s="312">
        <v>0.53920423984527588</v>
      </c>
      <c r="K40" s="313">
        <v>1.3901150226593018</v>
      </c>
    </row>
    <row r="41" spans="3:11" ht="15" customHeight="1" thickTop="1" x14ac:dyDescent="0.2">
      <c r="C41" s="314" t="s">
        <v>295</v>
      </c>
      <c r="D41" s="315" t="s">
        <v>469</v>
      </c>
      <c r="E41" s="316" t="s">
        <v>293</v>
      </c>
      <c r="F41" s="316" t="s">
        <v>293</v>
      </c>
      <c r="G41" s="317" t="s">
        <v>169</v>
      </c>
      <c r="H41" s="318">
        <v>2003</v>
      </c>
      <c r="I41" s="318">
        <v>2016</v>
      </c>
      <c r="J41" s="319">
        <v>3.5360057353973389</v>
      </c>
      <c r="K41" s="320">
        <v>-0.61552023887634277</v>
      </c>
    </row>
    <row r="42" spans="3:11" ht="16" thickBot="1" x14ac:dyDescent="0.25">
      <c r="C42" s="321"/>
      <c r="D42" s="322"/>
      <c r="E42" s="323"/>
      <c r="F42" s="323"/>
      <c r="G42" s="324" t="s">
        <v>24</v>
      </c>
      <c r="H42" s="325">
        <v>2009</v>
      </c>
      <c r="I42" s="325">
        <v>2014</v>
      </c>
      <c r="J42" s="326">
        <v>2.6638443470001221</v>
      </c>
      <c r="K42" s="327">
        <v>-0.4768984317779541</v>
      </c>
    </row>
    <row r="43" spans="3:11" ht="16" thickTop="1" x14ac:dyDescent="0.2">
      <c r="C43" s="59"/>
      <c r="D43" s="59"/>
      <c r="E43" s="59"/>
      <c r="F43" s="59"/>
      <c r="G43" s="59"/>
      <c r="H43" s="59"/>
      <c r="I43" s="59"/>
      <c r="J43" s="59"/>
      <c r="K43" s="59"/>
    </row>
    <row r="44" spans="3:11" x14ac:dyDescent="0.2">
      <c r="C44" s="59" t="s">
        <v>470</v>
      </c>
      <c r="D44" s="59"/>
      <c r="E44" s="59"/>
      <c r="F44" s="59"/>
      <c r="G44" s="59"/>
      <c r="H44" s="59"/>
      <c r="I44" s="59"/>
      <c r="J44" s="59"/>
      <c r="K44" s="59"/>
    </row>
    <row r="45" spans="3:11" x14ac:dyDescent="0.2">
      <c r="C45" s="59" t="s">
        <v>471</v>
      </c>
      <c r="D45" s="59"/>
      <c r="E45" s="59"/>
      <c r="F45" s="59"/>
      <c r="G45" s="59"/>
      <c r="H45" s="59"/>
      <c r="I45" s="59"/>
      <c r="J45" s="59"/>
      <c r="K45" s="59"/>
    </row>
  </sheetData>
  <mergeCells count="15">
    <mergeCell ref="J5:K5"/>
    <mergeCell ref="C41:C42"/>
    <mergeCell ref="D41:D42"/>
    <mergeCell ref="E41:E42"/>
    <mergeCell ref="F41:F42"/>
    <mergeCell ref="C5:D5"/>
    <mergeCell ref="C6:C40"/>
    <mergeCell ref="D6:D22"/>
    <mergeCell ref="E6:E22"/>
    <mergeCell ref="F6:F22"/>
    <mergeCell ref="D23:D40"/>
    <mergeCell ref="E23:E26"/>
    <mergeCell ref="F23:F26"/>
    <mergeCell ref="E27:E39"/>
    <mergeCell ref="F27:F39"/>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986B6-673D-41AA-A9BE-FAFE5D46063B}">
  <dimension ref="C3:K20"/>
  <sheetViews>
    <sheetView zoomScale="111" zoomScaleNormal="111" workbookViewId="0">
      <selection activeCell="C3" sqref="C3"/>
    </sheetView>
  </sheetViews>
  <sheetFormatPr baseColWidth="10" defaultColWidth="9.1640625" defaultRowHeight="15" x14ac:dyDescent="0.2"/>
  <cols>
    <col min="4" max="4" width="16.5" customWidth="1"/>
  </cols>
  <sheetData>
    <row r="3" spans="3:11" ht="16" thickBot="1" x14ac:dyDescent="0.25">
      <c r="C3" s="87" t="s">
        <v>563</v>
      </c>
      <c r="D3" s="59"/>
      <c r="E3" s="59"/>
      <c r="F3" s="59"/>
      <c r="G3" s="59"/>
      <c r="H3" s="59"/>
      <c r="I3" s="59"/>
      <c r="J3" s="59"/>
      <c r="K3" s="59"/>
    </row>
    <row r="4" spans="3:11" ht="24" thickTop="1" thickBot="1" x14ac:dyDescent="0.25">
      <c r="C4" s="59"/>
      <c r="D4" s="59"/>
      <c r="E4" s="59"/>
      <c r="F4" s="59"/>
      <c r="G4" s="59"/>
      <c r="H4" s="59"/>
      <c r="I4" s="59"/>
      <c r="J4" s="262" t="s">
        <v>465</v>
      </c>
      <c r="K4" s="263" t="s">
        <v>466</v>
      </c>
    </row>
    <row r="5" spans="3:11" ht="24" thickTop="1" thickBot="1" x14ac:dyDescent="0.25">
      <c r="C5" s="328" t="s">
        <v>289</v>
      </c>
      <c r="D5" s="329"/>
      <c r="E5" s="262" t="s">
        <v>463</v>
      </c>
      <c r="F5" s="262" t="s">
        <v>464</v>
      </c>
      <c r="G5" s="268" t="s">
        <v>12</v>
      </c>
      <c r="H5" s="268" t="s">
        <v>290</v>
      </c>
      <c r="I5" s="268" t="s">
        <v>291</v>
      </c>
      <c r="J5" s="330" t="s">
        <v>475</v>
      </c>
      <c r="K5" s="331"/>
    </row>
    <row r="6" spans="3:11" x14ac:dyDescent="0.2">
      <c r="C6" s="332" t="s">
        <v>476</v>
      </c>
      <c r="D6" s="333" t="s">
        <v>296</v>
      </c>
      <c r="E6" s="334" t="s">
        <v>297</v>
      </c>
      <c r="F6" s="334" t="s">
        <v>294</v>
      </c>
      <c r="G6" s="335" t="s">
        <v>25</v>
      </c>
      <c r="H6" s="336">
        <v>2001</v>
      </c>
      <c r="I6" s="336">
        <v>2014</v>
      </c>
      <c r="J6" s="337">
        <v>-0.69043391942977905</v>
      </c>
      <c r="K6" s="338">
        <v>1.6040582656860352</v>
      </c>
    </row>
    <row r="7" spans="3:11" x14ac:dyDescent="0.2">
      <c r="C7" s="339"/>
      <c r="D7" s="340"/>
      <c r="E7" s="341" t="s">
        <v>294</v>
      </c>
      <c r="F7" s="342" t="s">
        <v>294</v>
      </c>
      <c r="G7" s="279" t="s">
        <v>199</v>
      </c>
      <c r="H7" s="280">
        <v>2001</v>
      </c>
      <c r="I7" s="280">
        <v>2017</v>
      </c>
      <c r="J7" s="281">
        <v>-1.6364177465438843</v>
      </c>
      <c r="K7" s="282">
        <v>2.4420733451843262</v>
      </c>
    </row>
    <row r="8" spans="3:11" x14ac:dyDescent="0.2">
      <c r="C8" s="339"/>
      <c r="D8" s="340"/>
      <c r="E8" s="340"/>
      <c r="F8" s="342"/>
      <c r="G8" s="279" t="s">
        <v>478</v>
      </c>
      <c r="H8" s="280">
        <v>2003</v>
      </c>
      <c r="I8" s="280">
        <v>2008</v>
      </c>
      <c r="J8" s="281">
        <v>-2.4108066558837891</v>
      </c>
      <c r="K8" s="282">
        <v>4.1827106475830078</v>
      </c>
    </row>
    <row r="9" spans="3:11" x14ac:dyDescent="0.2">
      <c r="C9" s="339"/>
      <c r="D9" s="340"/>
      <c r="E9" s="340"/>
      <c r="F9" s="342"/>
      <c r="G9" s="279" t="s">
        <v>168</v>
      </c>
      <c r="H9" s="280">
        <v>2003</v>
      </c>
      <c r="I9" s="280">
        <v>2015</v>
      </c>
      <c r="J9" s="281">
        <v>-2.8693029880523682</v>
      </c>
      <c r="K9" s="282">
        <v>0.40583899617195129</v>
      </c>
    </row>
    <row r="10" spans="3:11" x14ac:dyDescent="0.2">
      <c r="C10" s="339"/>
      <c r="D10" s="340"/>
      <c r="E10" s="340"/>
      <c r="F10" s="342"/>
      <c r="G10" s="283" t="s">
        <v>208</v>
      </c>
      <c r="H10" s="280">
        <v>2003</v>
      </c>
      <c r="I10" s="280">
        <v>2015</v>
      </c>
      <c r="J10" s="281">
        <v>-3.9466180801391602</v>
      </c>
      <c r="K10" s="282">
        <v>0.81507021188735962</v>
      </c>
    </row>
    <row r="11" spans="3:11" ht="16" thickBot="1" x14ac:dyDescent="0.25">
      <c r="C11" s="339"/>
      <c r="D11" s="343"/>
      <c r="E11" s="343"/>
      <c r="F11" s="344"/>
      <c r="G11" s="345" t="s">
        <v>187</v>
      </c>
      <c r="H11" s="346">
        <v>2002</v>
      </c>
      <c r="I11" s="346">
        <v>2010</v>
      </c>
      <c r="J11" s="347">
        <v>-4.5823559761047363</v>
      </c>
      <c r="K11" s="348">
        <v>9.4053028151392937E-3</v>
      </c>
    </row>
    <row r="12" spans="3:11" ht="14.5" customHeight="1" x14ac:dyDescent="0.2">
      <c r="C12" s="339"/>
      <c r="D12" s="333" t="s">
        <v>477</v>
      </c>
      <c r="E12" s="349" t="s">
        <v>294</v>
      </c>
      <c r="F12" s="349" t="s">
        <v>293</v>
      </c>
      <c r="G12" s="350" t="s">
        <v>26</v>
      </c>
      <c r="H12" s="336">
        <v>2001</v>
      </c>
      <c r="I12" s="336">
        <v>2012</v>
      </c>
      <c r="J12" s="337">
        <v>-0.88888305425643921</v>
      </c>
      <c r="K12" s="338">
        <v>-2.0644946098327637</v>
      </c>
    </row>
    <row r="13" spans="3:11" x14ac:dyDescent="0.2">
      <c r="C13" s="339"/>
      <c r="D13" s="340"/>
      <c r="E13" s="351"/>
      <c r="F13" s="351"/>
      <c r="G13" s="297" t="s">
        <v>167</v>
      </c>
      <c r="H13" s="298">
        <v>2000</v>
      </c>
      <c r="I13" s="298">
        <v>2018</v>
      </c>
      <c r="J13" s="299">
        <v>-1.2911797761917114</v>
      </c>
      <c r="K13" s="300">
        <v>-1.8633056879043579</v>
      </c>
    </row>
    <row r="14" spans="3:11" x14ac:dyDescent="0.2">
      <c r="C14" s="339"/>
      <c r="D14" s="340"/>
      <c r="E14" s="351"/>
      <c r="F14" s="351"/>
      <c r="G14" s="352" t="s">
        <v>174</v>
      </c>
      <c r="H14" s="298">
        <v>2004</v>
      </c>
      <c r="I14" s="298">
        <v>2014</v>
      </c>
      <c r="J14" s="299">
        <v>-2.208134651184082</v>
      </c>
      <c r="K14" s="300">
        <v>-2.9730606079101562</v>
      </c>
    </row>
    <row r="15" spans="3:11" ht="16" thickBot="1" x14ac:dyDescent="0.25">
      <c r="C15" s="339"/>
      <c r="D15" s="343"/>
      <c r="E15" s="353" t="s">
        <v>294</v>
      </c>
      <c r="F15" s="353" t="s">
        <v>294</v>
      </c>
      <c r="G15" s="354" t="s">
        <v>209</v>
      </c>
      <c r="H15" s="346">
        <v>2011</v>
      </c>
      <c r="I15" s="346">
        <v>2017</v>
      </c>
      <c r="J15" s="347">
        <v>-3.1640164852142334</v>
      </c>
      <c r="K15" s="348">
        <v>-3.498154878616333</v>
      </c>
    </row>
    <row r="16" spans="3:11" ht="14.5" customHeight="1" x14ac:dyDescent="0.2">
      <c r="C16" s="339"/>
      <c r="D16" s="333" t="s">
        <v>298</v>
      </c>
      <c r="E16" s="355" t="s">
        <v>294</v>
      </c>
      <c r="F16" s="355" t="s">
        <v>293</v>
      </c>
      <c r="G16" s="356" t="s">
        <v>179</v>
      </c>
      <c r="H16" s="273">
        <v>2000</v>
      </c>
      <c r="I16" s="273">
        <v>2018</v>
      </c>
      <c r="J16" s="274">
        <v>-0.40644159913063049</v>
      </c>
      <c r="K16" s="275">
        <v>-0.3056580126285553</v>
      </c>
    </row>
    <row r="17" spans="3:11" ht="16" thickBot="1" x14ac:dyDescent="0.25">
      <c r="C17" s="357"/>
      <c r="D17" s="322"/>
      <c r="E17" s="358" t="s">
        <v>294</v>
      </c>
      <c r="F17" s="358" t="s">
        <v>294</v>
      </c>
      <c r="G17" s="359" t="s">
        <v>479</v>
      </c>
      <c r="H17" s="360">
        <v>2002</v>
      </c>
      <c r="I17" s="360">
        <v>2015</v>
      </c>
      <c r="J17" s="361">
        <v>-0.90269404649734497</v>
      </c>
      <c r="K17" s="362">
        <v>-0.43815112113952637</v>
      </c>
    </row>
    <row r="18" spans="3:11" ht="16" thickTop="1" x14ac:dyDescent="0.2"/>
    <row r="19" spans="3:11" x14ac:dyDescent="0.2">
      <c r="C19" s="59" t="s">
        <v>470</v>
      </c>
    </row>
    <row r="20" spans="3:11" x14ac:dyDescent="0.2">
      <c r="C20" s="59" t="s">
        <v>480</v>
      </c>
    </row>
  </sheetData>
  <mergeCells count="10">
    <mergeCell ref="J5:K5"/>
    <mergeCell ref="C5:D5"/>
    <mergeCell ref="C6:C17"/>
    <mergeCell ref="D6:D11"/>
    <mergeCell ref="E7:E11"/>
    <mergeCell ref="F7:F11"/>
    <mergeCell ref="D12:D15"/>
    <mergeCell ref="E12:E14"/>
    <mergeCell ref="F12:F14"/>
    <mergeCell ref="D16:D1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8AC8A-A322-4E36-B829-320165BE9BB6}">
  <dimension ref="C3:L14"/>
  <sheetViews>
    <sheetView workbookViewId="0">
      <selection activeCell="C3" sqref="C3"/>
    </sheetView>
  </sheetViews>
  <sheetFormatPr baseColWidth="10" defaultColWidth="9.1640625" defaultRowHeight="15" x14ac:dyDescent="0.2"/>
  <cols>
    <col min="4" max="12" width="10.33203125" customWidth="1"/>
  </cols>
  <sheetData>
    <row r="3" spans="3:12" x14ac:dyDescent="0.2">
      <c r="C3" s="87" t="s">
        <v>564</v>
      </c>
      <c r="D3" s="59"/>
      <c r="E3" s="59"/>
      <c r="F3" s="59"/>
      <c r="G3" s="59"/>
      <c r="H3" s="59"/>
      <c r="I3" s="59"/>
      <c r="J3" s="59"/>
      <c r="K3" s="59"/>
      <c r="L3" s="59"/>
    </row>
    <row r="4" spans="3:12" x14ac:dyDescent="0.2">
      <c r="C4" s="59"/>
      <c r="D4" s="59"/>
      <c r="E4" s="59"/>
      <c r="F4" s="59"/>
      <c r="G4" s="59"/>
      <c r="H4" s="59"/>
      <c r="I4" s="59"/>
      <c r="J4" s="59"/>
      <c r="K4" s="59"/>
      <c r="L4" s="59"/>
    </row>
    <row r="5" spans="3:12" x14ac:dyDescent="0.2">
      <c r="C5" s="67"/>
      <c r="D5" s="365" t="s">
        <v>481</v>
      </c>
      <c r="E5" s="365"/>
      <c r="F5" s="67"/>
      <c r="G5" s="67"/>
      <c r="H5" s="67"/>
      <c r="I5" s="67"/>
      <c r="J5" s="67"/>
      <c r="K5" s="67"/>
      <c r="L5" s="67"/>
    </row>
    <row r="6" spans="3:12" ht="45" x14ac:dyDescent="0.2">
      <c r="C6" s="59"/>
      <c r="D6" s="366" t="s">
        <v>482</v>
      </c>
      <c r="E6" s="366" t="s">
        <v>483</v>
      </c>
      <c r="F6" s="366" t="s">
        <v>484</v>
      </c>
      <c r="G6" s="366" t="s">
        <v>485</v>
      </c>
      <c r="H6" s="367" t="s">
        <v>486</v>
      </c>
      <c r="I6" s="367" t="s">
        <v>487</v>
      </c>
      <c r="J6" s="367" t="s">
        <v>28</v>
      </c>
      <c r="K6" s="366" t="s">
        <v>488</v>
      </c>
      <c r="L6" s="366" t="s">
        <v>489</v>
      </c>
    </row>
    <row r="7" spans="3:12" ht="30.5" customHeight="1" x14ac:dyDescent="0.2">
      <c r="C7" s="366"/>
      <c r="D7" s="368" t="s">
        <v>490</v>
      </c>
      <c r="E7" s="368"/>
      <c r="F7" s="368" t="s">
        <v>475</v>
      </c>
      <c r="G7" s="368"/>
      <c r="H7" s="366"/>
      <c r="I7" s="366"/>
      <c r="J7" s="366"/>
      <c r="K7" s="369" t="s">
        <v>491</v>
      </c>
      <c r="L7" s="369"/>
    </row>
    <row r="8" spans="3:12" x14ac:dyDescent="0.2">
      <c r="C8" s="370">
        <v>2015</v>
      </c>
      <c r="D8" s="371">
        <v>148.74</v>
      </c>
      <c r="E8" s="371">
        <v>115.27</v>
      </c>
      <c r="F8" s="371">
        <v>10.3</v>
      </c>
      <c r="G8" s="371">
        <v>2.2599999999999998</v>
      </c>
      <c r="H8" s="371">
        <v>0.77</v>
      </c>
      <c r="I8" s="371">
        <v>2.83</v>
      </c>
      <c r="J8" s="371">
        <v>35.92</v>
      </c>
      <c r="K8" s="371">
        <v>21.364999999999998</v>
      </c>
      <c r="L8" s="371">
        <v>2.09</v>
      </c>
    </row>
    <row r="9" spans="3:12" x14ac:dyDescent="0.2">
      <c r="C9" s="370">
        <v>2010</v>
      </c>
      <c r="D9" s="371">
        <v>128.94999999999999</v>
      </c>
      <c r="E9" s="371">
        <v>90.75</v>
      </c>
      <c r="F9" s="371">
        <v>25.35</v>
      </c>
      <c r="G9" s="371">
        <v>7.59</v>
      </c>
      <c r="H9" s="371">
        <v>3.27</v>
      </c>
      <c r="I9" s="371">
        <v>10.32</v>
      </c>
      <c r="J9" s="371">
        <v>43.57</v>
      </c>
      <c r="K9" s="371">
        <v>32.506999999999998</v>
      </c>
      <c r="L9" s="371">
        <v>1.79</v>
      </c>
    </row>
    <row r="10" spans="3:12" ht="16" thickBot="1" x14ac:dyDescent="0.25">
      <c r="C10" s="372">
        <v>2003</v>
      </c>
      <c r="D10" s="373">
        <v>96.4</v>
      </c>
      <c r="E10" s="373">
        <v>61.96</v>
      </c>
      <c r="F10" s="373">
        <v>46.14</v>
      </c>
      <c r="G10" s="373">
        <v>17.940000000000001</v>
      </c>
      <c r="H10" s="373">
        <v>9.26</v>
      </c>
      <c r="I10" s="373">
        <v>26.79</v>
      </c>
      <c r="J10" s="373">
        <v>47.33</v>
      </c>
      <c r="K10" s="373">
        <v>38.992800000000003</v>
      </c>
      <c r="L10" s="373">
        <v>1.45</v>
      </c>
    </row>
    <row r="11" spans="3:12" x14ac:dyDescent="0.2">
      <c r="C11" s="59"/>
      <c r="D11" s="59"/>
      <c r="E11" s="59"/>
      <c r="F11" s="59"/>
      <c r="G11" s="59"/>
      <c r="H11" s="59"/>
      <c r="I11" s="59"/>
      <c r="J11" s="59"/>
      <c r="K11" s="59"/>
      <c r="L11" s="59"/>
    </row>
    <row r="12" spans="3:12" x14ac:dyDescent="0.2">
      <c r="C12" s="59" t="s">
        <v>470</v>
      </c>
      <c r="D12" s="59"/>
      <c r="E12" s="59"/>
      <c r="F12" s="59"/>
      <c r="G12" s="59"/>
      <c r="H12" s="59"/>
      <c r="I12" s="59"/>
      <c r="J12" s="59"/>
      <c r="K12" s="59"/>
      <c r="L12" s="59"/>
    </row>
    <row r="13" spans="3:12" x14ac:dyDescent="0.2">
      <c r="C13" s="59" t="s">
        <v>492</v>
      </c>
      <c r="D13" s="59"/>
      <c r="E13" s="59"/>
      <c r="F13" s="59"/>
      <c r="G13" s="59"/>
      <c r="H13" s="59"/>
      <c r="I13" s="59"/>
      <c r="J13" s="59"/>
      <c r="K13" s="59"/>
      <c r="L13" s="59"/>
    </row>
    <row r="14" spans="3:12" x14ac:dyDescent="0.2">
      <c r="C14" s="59"/>
      <c r="D14" s="59"/>
      <c r="E14" s="59"/>
      <c r="F14" s="59"/>
      <c r="G14" s="59"/>
      <c r="H14" s="59"/>
      <c r="I14" s="59"/>
      <c r="J14" s="59"/>
      <c r="K14" s="59"/>
      <c r="L14" s="59"/>
    </row>
  </sheetData>
  <mergeCells count="4">
    <mergeCell ref="D5:E5"/>
    <mergeCell ref="D7:E7"/>
    <mergeCell ref="F7:G7"/>
    <mergeCell ref="K7:L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A3EAE-1419-4BAD-98BF-95EE4380B9C8}">
  <dimension ref="A2:BN64"/>
  <sheetViews>
    <sheetView workbookViewId="0">
      <selection activeCell="D2" sqref="D2"/>
    </sheetView>
  </sheetViews>
  <sheetFormatPr baseColWidth="10" defaultColWidth="8.83203125" defaultRowHeight="15" x14ac:dyDescent="0.2"/>
  <cols>
    <col min="4" max="4" width="11.33203125" customWidth="1"/>
    <col min="6" max="6" width="10.83203125" customWidth="1"/>
    <col min="19" max="19" width="8.83203125" style="58"/>
    <col min="20" max="24" width="8.83203125" style="81"/>
    <col min="25" max="25" width="8.5" style="81" customWidth="1"/>
    <col min="26" max="16384" width="8.83203125" style="81"/>
  </cols>
  <sheetData>
    <row r="2" spans="4:66" x14ac:dyDescent="0.2">
      <c r="D2" s="87" t="s">
        <v>349</v>
      </c>
      <c r="E2" s="87"/>
      <c r="F2" s="87"/>
      <c r="G2" s="87"/>
      <c r="H2" s="87"/>
      <c r="I2" s="87"/>
      <c r="J2" s="87"/>
      <c r="K2" s="87"/>
      <c r="L2" s="59"/>
      <c r="M2" s="59"/>
      <c r="N2" s="59"/>
      <c r="O2" s="59"/>
      <c r="P2" s="59"/>
    </row>
    <row r="3" spans="4:66" x14ac:dyDescent="0.2">
      <c r="D3" s="59" t="s">
        <v>346</v>
      </c>
      <c r="E3" s="59"/>
      <c r="F3" s="59" t="s">
        <v>347</v>
      </c>
      <c r="G3" s="65">
        <v>0.05</v>
      </c>
      <c r="H3" s="65">
        <v>0.15</v>
      </c>
      <c r="I3" s="65">
        <v>0.25</v>
      </c>
      <c r="J3" s="65">
        <v>0.35</v>
      </c>
      <c r="K3" s="65">
        <v>0.45</v>
      </c>
      <c r="L3" s="65">
        <v>0.55000000000000004</v>
      </c>
      <c r="M3" s="65">
        <v>0.65</v>
      </c>
      <c r="N3" s="65">
        <v>0.75</v>
      </c>
      <c r="O3" s="65">
        <v>0.85</v>
      </c>
      <c r="P3" s="65">
        <v>0.95</v>
      </c>
      <c r="U3" s="83" t="s">
        <v>534</v>
      </c>
    </row>
    <row r="4" spans="4:66" x14ac:dyDescent="0.2">
      <c r="D4" s="59"/>
      <c r="E4" s="59"/>
      <c r="F4" s="59" t="s">
        <v>348</v>
      </c>
      <c r="G4" s="59">
        <v>0</v>
      </c>
      <c r="H4" s="59">
        <v>1</v>
      </c>
      <c r="I4" s="59"/>
      <c r="J4" s="59"/>
      <c r="K4" s="59"/>
      <c r="L4" s="59"/>
      <c r="M4" s="59"/>
      <c r="N4" s="59"/>
      <c r="O4" s="59"/>
      <c r="P4" s="59"/>
      <c r="AA4" s="84"/>
      <c r="AB4" s="84"/>
      <c r="AC4" s="84"/>
      <c r="AD4" s="84"/>
      <c r="AE4" s="84"/>
      <c r="AF4" s="84"/>
      <c r="AG4" s="84"/>
      <c r="AH4" s="84"/>
      <c r="AI4" s="84"/>
      <c r="AO4" s="84"/>
      <c r="AP4" s="84"/>
      <c r="AQ4" s="84"/>
      <c r="AR4" s="84"/>
      <c r="AS4" s="84"/>
      <c r="AT4" s="84"/>
      <c r="AU4" s="84"/>
      <c r="AV4" s="84"/>
      <c r="AW4" s="84"/>
      <c r="AX4" s="84"/>
      <c r="BE4" s="84"/>
      <c r="BF4" s="84"/>
      <c r="BG4" s="84"/>
      <c r="BH4" s="84"/>
      <c r="BI4" s="84"/>
      <c r="BJ4" s="84"/>
      <c r="BK4" s="84"/>
      <c r="BL4" s="84"/>
      <c r="BM4" s="84"/>
      <c r="BN4" s="84"/>
    </row>
    <row r="5" spans="4:66" x14ac:dyDescent="0.2">
      <c r="D5" s="59" t="s">
        <v>12</v>
      </c>
      <c r="E5" s="59"/>
      <c r="F5" s="59"/>
      <c r="G5" s="59"/>
      <c r="H5" s="59"/>
      <c r="I5" s="59"/>
      <c r="J5" s="59"/>
      <c r="K5" s="59"/>
      <c r="L5" s="59"/>
      <c r="M5" s="59"/>
      <c r="N5" s="59"/>
      <c r="O5" s="59"/>
      <c r="P5" s="59"/>
      <c r="AA5" s="84"/>
      <c r="AB5" s="84"/>
      <c r="AC5" s="84"/>
      <c r="AD5" s="84"/>
      <c r="AE5" s="84"/>
      <c r="AF5" s="84"/>
      <c r="AG5" s="84"/>
      <c r="AH5" s="84"/>
      <c r="AI5" s="84"/>
      <c r="AO5" s="84"/>
      <c r="AP5" s="84"/>
      <c r="AQ5" s="84"/>
      <c r="AR5" s="84"/>
      <c r="AS5" s="84"/>
      <c r="AT5" s="84"/>
      <c r="AU5" s="84"/>
      <c r="AV5" s="84"/>
      <c r="AW5" s="84"/>
      <c r="AX5" s="84"/>
      <c r="BE5" s="84"/>
      <c r="BF5" s="84"/>
      <c r="BG5" s="84"/>
      <c r="BH5" s="84"/>
      <c r="BI5" s="84"/>
      <c r="BJ5" s="84"/>
      <c r="BK5" s="84"/>
      <c r="BL5" s="84"/>
      <c r="BM5" s="84"/>
      <c r="BN5" s="84"/>
    </row>
    <row r="6" spans="4:66" x14ac:dyDescent="0.2">
      <c r="D6" s="66" t="s">
        <v>20</v>
      </c>
      <c r="E6" s="67"/>
      <c r="F6" s="67" t="s">
        <v>14</v>
      </c>
      <c r="G6" s="67">
        <v>8.2693052291870117</v>
      </c>
      <c r="H6" s="67">
        <v>7.0616788864135742</v>
      </c>
      <c r="I6" s="67">
        <v>6.4145746231079102</v>
      </c>
      <c r="J6" s="67">
        <v>6.0273919105529785</v>
      </c>
      <c r="K6" s="67">
        <v>5.4748220443725586</v>
      </c>
      <c r="L6" s="67">
        <v>5.1176900863647461</v>
      </c>
      <c r="M6" s="67">
        <v>4.4092473983764648</v>
      </c>
      <c r="N6" s="67">
        <v>3.8647665977478027</v>
      </c>
      <c r="O6" s="67">
        <v>3.0765957832336426</v>
      </c>
      <c r="P6" s="68">
        <v>1.5517487525939941</v>
      </c>
      <c r="AA6" s="84"/>
      <c r="AB6" s="84"/>
      <c r="AC6" s="84"/>
      <c r="AD6" s="84"/>
      <c r="AE6" s="84"/>
      <c r="AF6" s="84"/>
      <c r="AG6" s="84"/>
      <c r="AH6" s="84"/>
      <c r="AI6" s="84"/>
      <c r="AO6" s="84"/>
      <c r="AP6" s="84"/>
      <c r="AQ6" s="84"/>
      <c r="AR6" s="84"/>
      <c r="AS6" s="84"/>
      <c r="AT6" s="84"/>
      <c r="AU6" s="84"/>
      <c r="AV6" s="84"/>
      <c r="AW6" s="84"/>
      <c r="AX6" s="84"/>
      <c r="BE6" s="84"/>
      <c r="BF6" s="84"/>
      <c r="BG6" s="84"/>
      <c r="BH6" s="84"/>
      <c r="BI6" s="84"/>
      <c r="BJ6" s="84"/>
      <c r="BK6" s="84"/>
      <c r="BL6" s="84"/>
      <c r="BM6" s="84"/>
      <c r="BN6" s="84"/>
    </row>
    <row r="7" spans="4:66" x14ac:dyDescent="0.2">
      <c r="D7" s="69"/>
      <c r="E7" s="59"/>
      <c r="F7" s="59" t="s">
        <v>15</v>
      </c>
      <c r="G7" s="59">
        <v>3.6802165508270264</v>
      </c>
      <c r="H7" s="59">
        <v>3.6802165508270264</v>
      </c>
      <c r="I7" s="59"/>
      <c r="J7" s="59"/>
      <c r="K7" s="59"/>
      <c r="L7" s="59"/>
      <c r="M7" s="59"/>
      <c r="N7" s="59"/>
      <c r="O7" s="59"/>
      <c r="P7" s="70"/>
      <c r="AA7" s="84"/>
      <c r="AB7" s="84"/>
      <c r="AC7" s="84"/>
      <c r="AD7" s="84"/>
      <c r="AE7" s="84"/>
      <c r="AF7" s="84"/>
      <c r="AG7" s="84"/>
      <c r="AH7" s="84"/>
      <c r="AI7" s="84"/>
      <c r="AO7" s="84"/>
      <c r="AP7" s="84"/>
      <c r="AQ7" s="84"/>
      <c r="AR7" s="84"/>
      <c r="AS7" s="84"/>
      <c r="AT7" s="84"/>
      <c r="AU7" s="84"/>
      <c r="AV7" s="84"/>
      <c r="AW7" s="84"/>
      <c r="AX7" s="84"/>
      <c r="BE7" s="84"/>
      <c r="BF7" s="84"/>
      <c r="BG7" s="84"/>
      <c r="BH7" s="84"/>
      <c r="BI7" s="84"/>
      <c r="BJ7" s="84"/>
      <c r="BK7" s="84"/>
      <c r="BL7" s="84"/>
      <c r="BM7" s="84"/>
      <c r="BN7" s="84"/>
    </row>
    <row r="8" spans="4:66" x14ac:dyDescent="0.2">
      <c r="D8" s="69"/>
      <c r="E8" s="59"/>
      <c r="F8" s="59"/>
      <c r="G8" s="59"/>
      <c r="H8" s="59"/>
      <c r="I8" s="59"/>
      <c r="J8" s="71" t="s">
        <v>16</v>
      </c>
      <c r="K8" s="71" t="s">
        <v>17</v>
      </c>
      <c r="L8" s="71" t="s">
        <v>18</v>
      </c>
      <c r="M8" s="59"/>
      <c r="N8" s="59"/>
      <c r="O8" s="59"/>
      <c r="P8" s="70"/>
      <c r="AA8" s="84"/>
      <c r="AB8" s="84"/>
      <c r="AC8" s="84"/>
      <c r="AD8" s="84"/>
      <c r="AE8" s="84"/>
      <c r="AF8" s="84"/>
      <c r="AG8" s="84"/>
      <c r="AH8" s="84"/>
      <c r="AI8" s="84"/>
      <c r="AO8" s="84"/>
      <c r="AP8" s="84"/>
      <c r="AQ8" s="84"/>
      <c r="AR8" s="84"/>
      <c r="AS8" s="84"/>
      <c r="AT8" s="84"/>
      <c r="AU8" s="84"/>
      <c r="AV8" s="84"/>
      <c r="AW8" s="84"/>
      <c r="AX8" s="84"/>
      <c r="BE8" s="84"/>
      <c r="BF8" s="84"/>
      <c r="BG8" s="84"/>
      <c r="BH8" s="84"/>
      <c r="BI8" s="84"/>
      <c r="BJ8" s="84"/>
      <c r="BK8" s="84"/>
      <c r="BL8" s="84"/>
      <c r="BM8" s="84"/>
      <c r="BN8" s="84"/>
    </row>
    <row r="9" spans="4:66" x14ac:dyDescent="0.2">
      <c r="D9" s="69"/>
      <c r="E9" s="59"/>
      <c r="F9" s="72" t="s">
        <v>19</v>
      </c>
      <c r="G9" s="73">
        <v>0</v>
      </c>
      <c r="H9" s="73">
        <v>0.46139999999999998</v>
      </c>
      <c r="I9" s="59"/>
      <c r="J9" s="71">
        <v>0</v>
      </c>
      <c r="K9" s="71">
        <v>0.46139999999999998</v>
      </c>
      <c r="L9" s="71">
        <v>0.10299999999999999</v>
      </c>
      <c r="M9" s="59"/>
      <c r="N9" s="59"/>
      <c r="O9" s="59"/>
      <c r="P9" s="70"/>
      <c r="AA9" s="84"/>
      <c r="AB9" s="84"/>
      <c r="AC9" s="84"/>
      <c r="AD9" s="84"/>
      <c r="AE9" s="84"/>
      <c r="AF9" s="84"/>
      <c r="AG9" s="84"/>
      <c r="AH9" s="84"/>
      <c r="AI9" s="84"/>
      <c r="AO9" s="84"/>
      <c r="AP9" s="84"/>
      <c r="AQ9" s="84"/>
      <c r="AR9" s="84"/>
      <c r="AS9" s="84"/>
      <c r="AT9" s="84"/>
      <c r="AU9" s="84"/>
      <c r="AV9" s="84"/>
      <c r="AW9" s="84"/>
      <c r="AX9" s="84"/>
      <c r="BE9" s="84"/>
      <c r="BF9" s="84"/>
      <c r="BG9" s="84"/>
      <c r="BH9" s="84"/>
      <c r="BI9" s="84"/>
      <c r="BJ9" s="84"/>
      <c r="BK9" s="84"/>
      <c r="BL9" s="84"/>
      <c r="BM9" s="84"/>
      <c r="BN9" s="84"/>
    </row>
    <row r="10" spans="4:66" x14ac:dyDescent="0.2">
      <c r="D10" s="74"/>
      <c r="E10" s="75"/>
      <c r="F10" s="76"/>
      <c r="G10" s="77">
        <v>6.747830867767334</v>
      </c>
      <c r="H10" s="77">
        <v>6.747830867767334</v>
      </c>
      <c r="I10" s="75"/>
      <c r="J10" s="78">
        <v>10</v>
      </c>
      <c r="K10" s="78">
        <v>0.46139999999999998</v>
      </c>
      <c r="L10" s="78">
        <v>0.10299999999999999</v>
      </c>
      <c r="M10" s="75"/>
      <c r="N10" s="75"/>
      <c r="O10" s="75"/>
      <c r="P10" s="79"/>
      <c r="AA10" s="84"/>
      <c r="AB10" s="84"/>
      <c r="AC10" s="84"/>
      <c r="AD10" s="84"/>
      <c r="AE10" s="84"/>
      <c r="AF10" s="84"/>
      <c r="AG10" s="84"/>
      <c r="AH10" s="84"/>
      <c r="AI10" s="84"/>
      <c r="AO10" s="84"/>
      <c r="AP10" s="84"/>
      <c r="AQ10" s="84"/>
      <c r="AR10" s="84"/>
      <c r="AS10" s="84"/>
      <c r="AT10" s="84"/>
      <c r="AU10" s="84"/>
      <c r="AV10" s="84"/>
      <c r="AW10" s="84"/>
      <c r="AX10" s="84"/>
      <c r="BE10" s="84"/>
      <c r="BF10" s="84"/>
      <c r="BG10" s="84"/>
      <c r="BH10" s="84"/>
      <c r="BI10" s="84"/>
      <c r="BJ10" s="84"/>
      <c r="BK10" s="84"/>
      <c r="BL10" s="84"/>
      <c r="BM10" s="84"/>
      <c r="BN10" s="84"/>
    </row>
    <row r="11" spans="4:66" x14ac:dyDescent="0.2">
      <c r="D11" s="59"/>
      <c r="E11" s="59"/>
      <c r="F11" s="59"/>
      <c r="G11" s="59"/>
      <c r="H11" s="59"/>
      <c r="I11" s="59"/>
      <c r="J11" s="59"/>
      <c r="K11" s="59"/>
      <c r="L11" s="59"/>
      <c r="M11" s="59"/>
      <c r="N11" s="59"/>
      <c r="O11" s="59"/>
      <c r="P11" s="59"/>
    </row>
    <row r="12" spans="4:66" x14ac:dyDescent="0.2">
      <c r="D12" s="66" t="s">
        <v>13</v>
      </c>
      <c r="E12" s="67"/>
      <c r="F12" s="67" t="s">
        <v>14</v>
      </c>
      <c r="G12" s="67">
        <v>9.7116689682006836</v>
      </c>
      <c r="H12" s="67">
        <v>7.7360405921936035</v>
      </c>
      <c r="I12" s="67">
        <v>6.7252407073974609</v>
      </c>
      <c r="J12" s="67">
        <v>6.2197079658508301</v>
      </c>
      <c r="K12" s="67">
        <v>5.9957680702209473</v>
      </c>
      <c r="L12" s="67">
        <v>5.8657841682434082</v>
      </c>
      <c r="M12" s="67">
        <v>5.7693996429443359</v>
      </c>
      <c r="N12" s="67">
        <v>5.455599308013916</v>
      </c>
      <c r="O12" s="67">
        <v>5.0420489311218262</v>
      </c>
      <c r="P12" s="68">
        <v>4.0255217552185059</v>
      </c>
    </row>
    <row r="13" spans="4:66" x14ac:dyDescent="0.2">
      <c r="D13" s="69"/>
      <c r="E13" s="59"/>
      <c r="F13" s="59" t="s">
        <v>15</v>
      </c>
      <c r="G13" s="59">
        <v>5.1570010185241699</v>
      </c>
      <c r="H13" s="59">
        <v>5.1570010185241699</v>
      </c>
      <c r="I13" s="59"/>
      <c r="J13" s="59"/>
      <c r="K13" s="59"/>
      <c r="L13" s="59"/>
      <c r="M13" s="59"/>
      <c r="N13" s="59"/>
      <c r="O13" s="59"/>
      <c r="P13" s="70"/>
    </row>
    <row r="14" spans="4:66" x14ac:dyDescent="0.2">
      <c r="D14" s="69"/>
      <c r="E14" s="59"/>
      <c r="F14" s="59"/>
      <c r="G14" s="59"/>
      <c r="H14" s="59"/>
      <c r="I14" s="59"/>
      <c r="J14" s="71" t="s">
        <v>16</v>
      </c>
      <c r="K14" s="71" t="s">
        <v>17</v>
      </c>
      <c r="L14" s="71" t="s">
        <v>18</v>
      </c>
      <c r="M14" s="59"/>
      <c r="N14" s="59"/>
      <c r="O14" s="59"/>
      <c r="P14" s="70"/>
    </row>
    <row r="15" spans="4:66" x14ac:dyDescent="0.2">
      <c r="D15" s="69"/>
      <c r="E15" s="59"/>
      <c r="F15" s="72" t="s">
        <v>19</v>
      </c>
      <c r="G15" s="73">
        <v>0</v>
      </c>
      <c r="H15" s="73">
        <v>0.61909999999999998</v>
      </c>
      <c r="I15" s="59"/>
      <c r="J15" s="71">
        <v>0</v>
      </c>
      <c r="K15" s="71">
        <v>0.61909999999999998</v>
      </c>
      <c r="L15" s="71">
        <v>0.2782</v>
      </c>
      <c r="M15" s="59"/>
      <c r="N15" s="59"/>
      <c r="O15" s="59"/>
      <c r="P15" s="70"/>
    </row>
    <row r="16" spans="4:66" x14ac:dyDescent="0.2">
      <c r="D16" s="74"/>
      <c r="E16" s="75"/>
      <c r="F16" s="76"/>
      <c r="G16" s="77">
        <v>7.0030956268310547</v>
      </c>
      <c r="H16" s="77">
        <v>7.0030956268310547</v>
      </c>
      <c r="I16" s="75"/>
      <c r="J16" s="78">
        <v>10</v>
      </c>
      <c r="K16" s="78">
        <v>0.61909999999999998</v>
      </c>
      <c r="L16" s="78">
        <v>0.2782</v>
      </c>
      <c r="M16" s="75"/>
      <c r="N16" s="75"/>
      <c r="O16" s="75"/>
      <c r="P16" s="79"/>
    </row>
    <row r="17" spans="4:39" x14ac:dyDescent="0.2">
      <c r="D17" s="59"/>
      <c r="E17" s="59"/>
      <c r="F17" s="59"/>
      <c r="G17" s="59"/>
      <c r="H17" s="59"/>
      <c r="I17" s="59"/>
      <c r="J17" s="59"/>
      <c r="K17" s="59"/>
      <c r="L17" s="59"/>
      <c r="M17" s="59"/>
      <c r="N17" s="59"/>
      <c r="O17" s="59"/>
      <c r="P17" s="59"/>
      <c r="AL17" s="85"/>
      <c r="AM17" s="85"/>
    </row>
    <row r="18" spans="4:39" x14ac:dyDescent="0.2">
      <c r="D18" s="59" t="s">
        <v>351</v>
      </c>
      <c r="E18" s="59"/>
      <c r="F18" s="59"/>
      <c r="G18" s="59"/>
      <c r="H18" s="59"/>
      <c r="I18" s="59"/>
      <c r="J18" s="59"/>
      <c r="K18" s="59"/>
      <c r="L18" s="59"/>
      <c r="M18" s="59"/>
      <c r="N18" s="59"/>
      <c r="O18" s="59"/>
      <c r="P18" s="59"/>
    </row>
    <row r="24" spans="4:39" x14ac:dyDescent="0.2">
      <c r="J24" s="15"/>
      <c r="K24" s="15"/>
    </row>
    <row r="37" spans="21:55" x14ac:dyDescent="0.2">
      <c r="AT37" s="84"/>
      <c r="AU37" s="84"/>
      <c r="AV37" s="84"/>
      <c r="AW37" s="84"/>
      <c r="AX37" s="84"/>
      <c r="AY37" s="84"/>
      <c r="AZ37" s="84"/>
      <c r="BA37" s="84"/>
      <c r="BB37" s="84"/>
      <c r="BC37" s="84"/>
    </row>
    <row r="38" spans="21:55" x14ac:dyDescent="0.2">
      <c r="U38" s="82" t="s">
        <v>21</v>
      </c>
      <c r="AK38" s="84"/>
      <c r="AL38" s="84"/>
    </row>
    <row r="39" spans="21:55" x14ac:dyDescent="0.2">
      <c r="U39" s="82" t="s">
        <v>345</v>
      </c>
      <c r="AP39" s="86"/>
      <c r="AQ39" s="86"/>
    </row>
    <row r="40" spans="21:55" x14ac:dyDescent="0.2">
      <c r="Y40" s="86"/>
      <c r="Z40" s="86"/>
      <c r="AP40" s="86"/>
      <c r="AQ40" s="86"/>
    </row>
    <row r="41" spans="21:55" x14ac:dyDescent="0.2">
      <c r="Y41" s="86"/>
      <c r="Z41" s="86"/>
      <c r="AP41" s="86"/>
      <c r="AQ41" s="86"/>
    </row>
    <row r="42" spans="21:55" x14ac:dyDescent="0.2">
      <c r="Y42" s="86"/>
      <c r="Z42" s="86"/>
      <c r="AP42" s="86"/>
      <c r="AQ42" s="86"/>
    </row>
    <row r="43" spans="21:55" x14ac:dyDescent="0.2">
      <c r="Y43" s="86"/>
      <c r="Z43" s="86"/>
    </row>
    <row r="59" spans="25:55" x14ac:dyDescent="0.2">
      <c r="AK59" s="84"/>
      <c r="AL59" s="84"/>
      <c r="AT59" s="84"/>
      <c r="AU59" s="84"/>
      <c r="AV59" s="84"/>
      <c r="AW59" s="84"/>
      <c r="AX59" s="84"/>
      <c r="AY59" s="84"/>
      <c r="AZ59" s="84"/>
      <c r="BA59" s="84"/>
      <c r="BB59" s="84"/>
      <c r="BC59" s="84"/>
    </row>
    <row r="61" spans="25:55" x14ac:dyDescent="0.2">
      <c r="Y61" s="86"/>
      <c r="Z61" s="86"/>
      <c r="AP61" s="86"/>
      <c r="AQ61" s="86"/>
    </row>
    <row r="62" spans="25:55" x14ac:dyDescent="0.2">
      <c r="Y62" s="86"/>
      <c r="Z62" s="86"/>
      <c r="AP62" s="86"/>
      <c r="AQ62" s="86"/>
    </row>
    <row r="63" spans="25:55" x14ac:dyDescent="0.2">
      <c r="Y63" s="86"/>
      <c r="Z63" s="86"/>
    </row>
    <row r="64" spans="25:55" x14ac:dyDescent="0.2">
      <c r="Y64" s="86"/>
      <c r="Z64" s="86"/>
      <c r="AQ64" s="86"/>
    </row>
  </sheetData>
  <mergeCells count="4">
    <mergeCell ref="D12:D16"/>
    <mergeCell ref="F15:F16"/>
    <mergeCell ref="D6:D10"/>
    <mergeCell ref="F9:F10"/>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FD1C9-5BDD-4226-916B-01647C0AF385}">
  <dimension ref="C3:F11"/>
  <sheetViews>
    <sheetView workbookViewId="0">
      <selection activeCell="C3" sqref="C3"/>
    </sheetView>
  </sheetViews>
  <sheetFormatPr baseColWidth="10" defaultColWidth="9.1640625" defaultRowHeight="15" x14ac:dyDescent="0.2"/>
  <cols>
    <col min="3" max="3" width="59.6640625" customWidth="1"/>
    <col min="6" max="6" width="13.5" bestFit="1" customWidth="1"/>
  </cols>
  <sheetData>
    <row r="3" spans="3:6" x14ac:dyDescent="0.2">
      <c r="C3" s="87" t="s">
        <v>566</v>
      </c>
      <c r="D3" s="59"/>
      <c r="E3" s="59"/>
      <c r="F3" s="59"/>
    </row>
    <row r="4" spans="3:6" x14ac:dyDescent="0.2">
      <c r="C4" s="80"/>
      <c r="D4" s="59"/>
      <c r="E4" s="59"/>
      <c r="F4" s="59"/>
    </row>
    <row r="5" spans="3:6" x14ac:dyDescent="0.2">
      <c r="C5" s="67"/>
      <c r="D5" s="374">
        <v>2003</v>
      </c>
      <c r="E5" s="374">
        <v>2015</v>
      </c>
      <c r="F5" s="375" t="s">
        <v>299</v>
      </c>
    </row>
    <row r="6" spans="3:6" x14ac:dyDescent="0.2">
      <c r="C6" s="376"/>
      <c r="D6" s="377"/>
      <c r="E6" s="377"/>
      <c r="F6" s="378" t="s">
        <v>475</v>
      </c>
    </row>
    <row r="7" spans="3:6" ht="30" x14ac:dyDescent="0.2">
      <c r="C7" s="379" t="s">
        <v>493</v>
      </c>
      <c r="D7" s="380">
        <v>0.42</v>
      </c>
      <c r="E7" s="381">
        <v>0.47</v>
      </c>
      <c r="F7" s="382">
        <f>((E7/D7)^(1/12)-1)</f>
        <v>9.4172309700000234E-3</v>
      </c>
    </row>
    <row r="8" spans="3:6" ht="30" x14ac:dyDescent="0.2">
      <c r="C8" s="383" t="s">
        <v>494</v>
      </c>
      <c r="D8" s="384">
        <v>50.3</v>
      </c>
      <c r="E8" s="385">
        <v>57.5</v>
      </c>
      <c r="F8" s="386">
        <f>((E8/D8)^(1/12)-1)</f>
        <v>1.1210696679507803E-2</v>
      </c>
    </row>
    <row r="9" spans="3:6" x14ac:dyDescent="0.2">
      <c r="C9" s="379" t="s">
        <v>495</v>
      </c>
      <c r="D9" s="380">
        <v>25</v>
      </c>
      <c r="E9" s="381">
        <v>28</v>
      </c>
      <c r="F9" s="382">
        <f>((E9/D9)^(1/12)-1)</f>
        <v>9.4887929345830457E-3</v>
      </c>
    </row>
    <row r="10" spans="3:6" x14ac:dyDescent="0.2">
      <c r="C10" s="59"/>
      <c r="D10" s="59"/>
      <c r="E10" s="59"/>
      <c r="F10" s="59"/>
    </row>
    <row r="11" spans="3:6" x14ac:dyDescent="0.2">
      <c r="C11" s="59" t="s">
        <v>496</v>
      </c>
      <c r="D11" s="59"/>
      <c r="E11" s="59"/>
      <c r="F11" s="59"/>
    </row>
  </sheetData>
  <mergeCells count="2">
    <mergeCell ref="D5:D6"/>
    <mergeCell ref="E5:E6"/>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29110-9734-4A28-8190-D3AB0F4EDFA6}">
  <dimension ref="D3:M15"/>
  <sheetViews>
    <sheetView topLeftCell="B1" workbookViewId="0">
      <selection activeCell="D3" sqref="D3"/>
    </sheetView>
  </sheetViews>
  <sheetFormatPr baseColWidth="10" defaultColWidth="9.1640625" defaultRowHeight="15" x14ac:dyDescent="0.2"/>
  <cols>
    <col min="5" max="13" width="11.33203125" customWidth="1"/>
  </cols>
  <sheetData>
    <row r="3" spans="4:13" x14ac:dyDescent="0.2">
      <c r="D3" s="87" t="s">
        <v>567</v>
      </c>
      <c r="E3" s="59"/>
      <c r="F3" s="59"/>
      <c r="G3" s="59"/>
      <c r="H3" s="59"/>
      <c r="I3" s="59"/>
      <c r="J3" s="59"/>
      <c r="K3" s="59"/>
      <c r="L3" s="59"/>
      <c r="M3" s="59"/>
    </row>
    <row r="4" spans="4:13" x14ac:dyDescent="0.2">
      <c r="D4" s="80"/>
      <c r="E4" s="59"/>
      <c r="F4" s="59"/>
      <c r="G4" s="59"/>
      <c r="H4" s="59"/>
      <c r="I4" s="59"/>
      <c r="J4" s="59"/>
      <c r="K4" s="59"/>
      <c r="L4" s="59"/>
      <c r="M4" s="59"/>
    </row>
    <row r="5" spans="4:13" ht="48" customHeight="1" x14ac:dyDescent="0.2">
      <c r="D5" s="387"/>
      <c r="E5" s="388" t="s">
        <v>497</v>
      </c>
      <c r="F5" s="388"/>
      <c r="G5" s="374" t="s">
        <v>498</v>
      </c>
      <c r="H5" s="374" t="s">
        <v>499</v>
      </c>
      <c r="I5" s="389" t="s">
        <v>486</v>
      </c>
      <c r="J5" s="389" t="s">
        <v>487</v>
      </c>
      <c r="K5" s="389" t="s">
        <v>28</v>
      </c>
      <c r="L5" s="389" t="s">
        <v>488</v>
      </c>
      <c r="M5" s="389" t="s">
        <v>500</v>
      </c>
    </row>
    <row r="6" spans="4:13" ht="16" thickBot="1" x14ac:dyDescent="0.25">
      <c r="D6" s="59"/>
      <c r="E6" s="390" t="s">
        <v>482</v>
      </c>
      <c r="F6" s="391" t="s">
        <v>483</v>
      </c>
      <c r="G6" s="392"/>
      <c r="H6" s="392"/>
      <c r="I6" s="393"/>
      <c r="J6" s="393"/>
      <c r="K6" s="393"/>
      <c r="L6" s="394"/>
      <c r="M6" s="394"/>
    </row>
    <row r="7" spans="4:13" x14ac:dyDescent="0.2">
      <c r="D7" s="395"/>
      <c r="E7" s="396" t="s">
        <v>490</v>
      </c>
      <c r="F7" s="396"/>
      <c r="G7" s="396" t="s">
        <v>475</v>
      </c>
      <c r="H7" s="396"/>
      <c r="I7" s="394"/>
      <c r="J7" s="394"/>
      <c r="K7" s="394"/>
      <c r="L7" s="397" t="s">
        <v>491</v>
      </c>
      <c r="M7" s="397"/>
    </row>
    <row r="8" spans="4:13" x14ac:dyDescent="0.2">
      <c r="D8" s="398">
        <v>2015</v>
      </c>
      <c r="E8" s="371">
        <v>340.15</v>
      </c>
      <c r="F8" s="371">
        <v>135.38</v>
      </c>
      <c r="G8" s="371">
        <v>18.7</v>
      </c>
      <c r="H8" s="371">
        <v>6.11</v>
      </c>
      <c r="I8" s="371">
        <v>2.86</v>
      </c>
      <c r="J8" s="371">
        <v>8.58</v>
      </c>
      <c r="K8" s="371">
        <v>63.03</v>
      </c>
      <c r="L8" s="371">
        <v>75.034899999999993</v>
      </c>
      <c r="M8" s="371">
        <v>55.39</v>
      </c>
    </row>
    <row r="9" spans="4:13" x14ac:dyDescent="0.2">
      <c r="D9" s="398">
        <v>2010</v>
      </c>
      <c r="E9" s="371">
        <v>361.11</v>
      </c>
      <c r="F9" s="371">
        <v>141.55000000000001</v>
      </c>
      <c r="G9" s="371">
        <v>16.170000000000002</v>
      </c>
      <c r="H9" s="371">
        <v>4.8099999999999996</v>
      </c>
      <c r="I9" s="371">
        <v>2.0499999999999998</v>
      </c>
      <c r="J9" s="371">
        <v>6.55</v>
      </c>
      <c r="K9" s="371">
        <v>63.38</v>
      </c>
      <c r="L9" s="371">
        <v>75.293099999999995</v>
      </c>
      <c r="M9" s="371">
        <v>51.22</v>
      </c>
    </row>
    <row r="10" spans="4:13" x14ac:dyDescent="0.2">
      <c r="D10" s="398">
        <v>2009</v>
      </c>
      <c r="E10" s="371">
        <v>342.5</v>
      </c>
      <c r="F10" s="371">
        <v>135.36000000000001</v>
      </c>
      <c r="G10" s="371">
        <v>16.739999999999998</v>
      </c>
      <c r="H10" s="371">
        <v>4.7300000000000004</v>
      </c>
      <c r="I10" s="371">
        <v>1.95</v>
      </c>
      <c r="J10" s="371">
        <v>6.3</v>
      </c>
      <c r="K10" s="371">
        <v>63.01</v>
      </c>
      <c r="L10" s="371">
        <v>73.512699999999995</v>
      </c>
      <c r="M10" s="371">
        <v>50.48</v>
      </c>
    </row>
    <row r="11" spans="4:13" x14ac:dyDescent="0.2">
      <c r="D11" s="398">
        <v>2005</v>
      </c>
      <c r="E11" s="371">
        <v>271.58999999999997</v>
      </c>
      <c r="F11" s="371">
        <v>100.9</v>
      </c>
      <c r="G11" s="371">
        <v>25.68</v>
      </c>
      <c r="H11" s="371">
        <v>8.23</v>
      </c>
      <c r="I11" s="371">
        <v>3.69</v>
      </c>
      <c r="J11" s="371">
        <v>11.37</v>
      </c>
      <c r="K11" s="371">
        <v>64.760000000000005</v>
      </c>
      <c r="L11" s="371">
        <v>77.830799999999996</v>
      </c>
      <c r="M11" s="371">
        <v>47.88</v>
      </c>
    </row>
    <row r="12" spans="4:13" ht="16" thickBot="1" x14ac:dyDescent="0.25">
      <c r="D12" s="399">
        <v>2001</v>
      </c>
      <c r="E12" s="400">
        <v>182.72</v>
      </c>
      <c r="F12" s="400">
        <v>88.78</v>
      </c>
      <c r="G12" s="400">
        <v>34.770000000000003</v>
      </c>
      <c r="H12" s="400">
        <v>13.02</v>
      </c>
      <c r="I12" s="400">
        <v>6.13</v>
      </c>
      <c r="J12" s="400">
        <v>18.73</v>
      </c>
      <c r="K12" s="400">
        <v>57.77</v>
      </c>
      <c r="L12" s="400">
        <v>60.469900000000003</v>
      </c>
      <c r="M12" s="400">
        <v>45.57</v>
      </c>
    </row>
    <row r="13" spans="4:13" ht="16" thickTop="1" x14ac:dyDescent="0.2">
      <c r="D13" s="59"/>
      <c r="E13" s="59"/>
      <c r="F13" s="59"/>
      <c r="G13" s="59"/>
      <c r="H13" s="59"/>
      <c r="I13" s="59"/>
      <c r="J13" s="59"/>
      <c r="K13" s="59"/>
      <c r="L13" s="59"/>
      <c r="M13" s="59"/>
    </row>
    <row r="14" spans="4:13" x14ac:dyDescent="0.2">
      <c r="D14" s="59" t="s">
        <v>470</v>
      </c>
      <c r="E14" s="59"/>
      <c r="F14" s="59"/>
      <c r="G14" s="59"/>
      <c r="H14" s="59"/>
      <c r="I14" s="59"/>
      <c r="J14" s="59"/>
      <c r="K14" s="59"/>
      <c r="L14" s="59"/>
      <c r="M14" s="59"/>
    </row>
    <row r="15" spans="4:13" x14ac:dyDescent="0.2">
      <c r="D15" s="59" t="s">
        <v>492</v>
      </c>
      <c r="E15" s="59"/>
      <c r="F15" s="59"/>
      <c r="G15" s="59"/>
      <c r="H15" s="59"/>
      <c r="I15" s="59"/>
      <c r="J15" s="59"/>
      <c r="K15" s="59"/>
      <c r="L15" s="59"/>
      <c r="M15" s="59"/>
    </row>
  </sheetData>
  <mergeCells count="11">
    <mergeCell ref="M5:M6"/>
    <mergeCell ref="E5:F5"/>
    <mergeCell ref="E7:F7"/>
    <mergeCell ref="G7:H7"/>
    <mergeCell ref="L7:M7"/>
    <mergeCell ref="I5:I7"/>
    <mergeCell ref="J5:J7"/>
    <mergeCell ref="K5:K7"/>
    <mergeCell ref="G5:G6"/>
    <mergeCell ref="H5:H6"/>
    <mergeCell ref="L5:L6"/>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2662A-F927-4495-9412-3A2F37505F82}">
  <dimension ref="C5:G13"/>
  <sheetViews>
    <sheetView topLeftCell="A3" workbookViewId="0">
      <selection activeCell="C5" sqref="C5"/>
    </sheetView>
  </sheetViews>
  <sheetFormatPr baseColWidth="10" defaultColWidth="9.1640625" defaultRowHeight="15" x14ac:dyDescent="0.2"/>
  <cols>
    <col min="3" max="3" width="57.6640625" customWidth="1"/>
    <col min="7" max="7" width="14.33203125" customWidth="1"/>
  </cols>
  <sheetData>
    <row r="5" spans="3:7" x14ac:dyDescent="0.2">
      <c r="C5" s="87" t="s">
        <v>568</v>
      </c>
      <c r="D5" s="59"/>
      <c r="E5" s="59"/>
      <c r="F5" s="59"/>
      <c r="G5" s="59"/>
    </row>
    <row r="6" spans="3:7" ht="16" thickBot="1" x14ac:dyDescent="0.25">
      <c r="C6" s="59"/>
      <c r="D6" s="59"/>
      <c r="E6" s="59"/>
      <c r="F6" s="59"/>
      <c r="G6" s="59"/>
    </row>
    <row r="7" spans="3:7" ht="30" x14ac:dyDescent="0.2">
      <c r="C7" s="97"/>
      <c r="D7" s="401">
        <v>2001</v>
      </c>
      <c r="E7" s="401">
        <v>2010</v>
      </c>
      <c r="F7" s="401">
        <v>2015</v>
      </c>
      <c r="G7" s="395" t="s">
        <v>300</v>
      </c>
    </row>
    <row r="8" spans="3:7" ht="29" customHeight="1" x14ac:dyDescent="0.2">
      <c r="C8" s="376"/>
      <c r="D8" s="402"/>
      <c r="E8" s="402"/>
      <c r="F8" s="402"/>
      <c r="G8" s="391" t="s">
        <v>475</v>
      </c>
    </row>
    <row r="9" spans="3:7" ht="30" x14ac:dyDescent="0.2">
      <c r="C9" s="403" t="s">
        <v>493</v>
      </c>
      <c r="D9" s="404">
        <v>0.61</v>
      </c>
      <c r="E9" s="404">
        <v>0.66</v>
      </c>
      <c r="F9" s="404">
        <v>0.7</v>
      </c>
      <c r="G9" s="405">
        <f>((F9/D9)^(1/14)-1)</f>
        <v>9.8785725421206561E-3</v>
      </c>
    </row>
    <row r="10" spans="3:7" ht="30" x14ac:dyDescent="0.2">
      <c r="C10" s="406" t="s">
        <v>494</v>
      </c>
      <c r="D10" s="407">
        <v>63.8</v>
      </c>
      <c r="E10" s="407">
        <v>62.8</v>
      </c>
      <c r="F10" s="407">
        <v>62.6</v>
      </c>
      <c r="G10" s="408">
        <f>((F10/D10)^(1/14)-1)</f>
        <v>-1.3553601147517913E-3</v>
      </c>
    </row>
    <row r="11" spans="3:7" ht="31" thickBot="1" x14ac:dyDescent="0.25">
      <c r="C11" s="409" t="s">
        <v>495</v>
      </c>
      <c r="D11" s="410">
        <v>48</v>
      </c>
      <c r="E11" s="410">
        <v>45</v>
      </c>
      <c r="F11" s="410">
        <v>44</v>
      </c>
      <c r="G11" s="411">
        <f>((F11/D11)^(1/14)-1)</f>
        <v>-6.1958245827504754E-3</v>
      </c>
    </row>
    <row r="12" spans="3:7" ht="16" thickTop="1" x14ac:dyDescent="0.2">
      <c r="C12" s="59"/>
      <c r="D12" s="59"/>
      <c r="E12" s="59"/>
      <c r="F12" s="59"/>
      <c r="G12" s="59"/>
    </row>
    <row r="13" spans="3:7" x14ac:dyDescent="0.2">
      <c r="C13" s="412" t="s">
        <v>496</v>
      </c>
      <c r="D13" s="59"/>
      <c r="E13" s="59"/>
      <c r="F13" s="59"/>
      <c r="G13" s="59"/>
    </row>
  </sheetData>
  <mergeCells count="3">
    <mergeCell ref="D7:D8"/>
    <mergeCell ref="E7:E8"/>
    <mergeCell ref="F7:F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444BE-5741-4143-BC1C-795A13164B22}">
  <dimension ref="C3:O15"/>
  <sheetViews>
    <sheetView workbookViewId="0">
      <selection activeCell="C3" sqref="C3"/>
    </sheetView>
  </sheetViews>
  <sheetFormatPr baseColWidth="10" defaultColWidth="9.1640625" defaultRowHeight="15" x14ac:dyDescent="0.2"/>
  <cols>
    <col min="3" max="12" width="12.33203125" customWidth="1"/>
  </cols>
  <sheetData>
    <row r="3" spans="3:15" x14ac:dyDescent="0.2">
      <c r="C3" s="87" t="s">
        <v>569</v>
      </c>
      <c r="D3" s="59"/>
      <c r="E3" s="59"/>
      <c r="F3" s="59"/>
      <c r="G3" s="59"/>
      <c r="H3" s="59"/>
      <c r="I3" s="59"/>
      <c r="J3" s="59"/>
      <c r="K3" s="59"/>
      <c r="L3" s="59"/>
      <c r="M3" s="59"/>
      <c r="N3" s="59"/>
      <c r="O3" s="59"/>
    </row>
    <row r="4" spans="3:15" x14ac:dyDescent="0.2">
      <c r="C4" s="59"/>
      <c r="D4" s="59"/>
      <c r="E4" s="59"/>
      <c r="F4" s="59"/>
      <c r="G4" s="59"/>
      <c r="H4" s="59"/>
      <c r="I4" s="59"/>
      <c r="J4" s="59"/>
      <c r="K4" s="59"/>
      <c r="L4" s="59"/>
      <c r="M4" s="59"/>
      <c r="N4" s="59"/>
      <c r="O4" s="59"/>
    </row>
    <row r="5" spans="3:15" ht="48" customHeight="1" x14ac:dyDescent="0.2">
      <c r="C5" s="67"/>
      <c r="D5" s="365" t="s">
        <v>481</v>
      </c>
      <c r="E5" s="365"/>
      <c r="F5" s="413" t="s">
        <v>484</v>
      </c>
      <c r="G5" s="413" t="s">
        <v>485</v>
      </c>
      <c r="H5" s="414" t="s">
        <v>486</v>
      </c>
      <c r="I5" s="413" t="s">
        <v>487</v>
      </c>
      <c r="J5" s="413" t="s">
        <v>28</v>
      </c>
      <c r="K5" s="414" t="s">
        <v>501</v>
      </c>
      <c r="L5" s="414" t="s">
        <v>489</v>
      </c>
      <c r="M5" s="59"/>
      <c r="N5" s="59"/>
      <c r="O5" s="59"/>
    </row>
    <row r="6" spans="3:15" ht="16" thickBot="1" x14ac:dyDescent="0.25">
      <c r="C6" s="97"/>
      <c r="D6" s="189" t="s">
        <v>482</v>
      </c>
      <c r="E6" s="189" t="s">
        <v>483</v>
      </c>
      <c r="F6" s="415"/>
      <c r="G6" s="415"/>
      <c r="H6" s="416"/>
      <c r="I6" s="415"/>
      <c r="J6" s="415"/>
      <c r="K6" s="416"/>
      <c r="L6" s="416"/>
      <c r="M6" s="59"/>
      <c r="N6" s="59"/>
      <c r="O6" s="59"/>
    </row>
    <row r="7" spans="3:15" ht="35.5" customHeight="1" x14ac:dyDescent="0.2">
      <c r="C7" s="366"/>
      <c r="D7" s="417" t="s">
        <v>490</v>
      </c>
      <c r="E7" s="417"/>
      <c r="F7" s="417" t="s">
        <v>475</v>
      </c>
      <c r="G7" s="417"/>
      <c r="H7" s="395"/>
      <c r="I7" s="395"/>
      <c r="J7" s="395"/>
      <c r="K7" s="417" t="s">
        <v>491</v>
      </c>
      <c r="L7" s="417"/>
      <c r="M7" s="59"/>
      <c r="N7" s="59"/>
      <c r="O7" s="59"/>
    </row>
    <row r="8" spans="3:15" x14ac:dyDescent="0.2">
      <c r="C8" s="398">
        <v>2015</v>
      </c>
      <c r="D8" s="371">
        <v>87.16</v>
      </c>
      <c r="E8" s="371">
        <v>45.46</v>
      </c>
      <c r="F8" s="371">
        <v>58.75</v>
      </c>
      <c r="G8" s="371">
        <v>30.68</v>
      </c>
      <c r="H8" s="371">
        <v>19.61</v>
      </c>
      <c r="I8" s="371">
        <v>53.14</v>
      </c>
      <c r="J8" s="371">
        <v>57.14</v>
      </c>
      <c r="K8" s="371">
        <v>60.466700000000003</v>
      </c>
      <c r="L8" s="371">
        <v>15.88</v>
      </c>
      <c r="M8" s="59"/>
      <c r="N8" s="59"/>
      <c r="O8" s="59"/>
    </row>
    <row r="9" spans="3:15" x14ac:dyDescent="0.2">
      <c r="C9" s="398">
        <v>2010</v>
      </c>
      <c r="D9" s="371">
        <v>75.44</v>
      </c>
      <c r="E9" s="371">
        <v>39.15</v>
      </c>
      <c r="F9" s="371">
        <v>65.819999999999993</v>
      </c>
      <c r="G9" s="371">
        <v>32.950000000000003</v>
      </c>
      <c r="H9" s="371">
        <v>19.87</v>
      </c>
      <c r="I9" s="371">
        <v>53.43</v>
      </c>
      <c r="J9" s="371">
        <v>55.62</v>
      </c>
      <c r="K9" s="371">
        <v>53.913499999999999</v>
      </c>
      <c r="L9" s="371">
        <v>13.61</v>
      </c>
      <c r="M9" s="59"/>
      <c r="N9" s="59"/>
      <c r="O9" s="59"/>
    </row>
    <row r="10" spans="3:15" x14ac:dyDescent="0.2">
      <c r="C10" s="398">
        <v>2007</v>
      </c>
      <c r="D10" s="371">
        <v>77.540000000000006</v>
      </c>
      <c r="E10" s="371">
        <v>42.4</v>
      </c>
      <c r="F10" s="371">
        <v>62.14</v>
      </c>
      <c r="G10" s="371">
        <v>31.36</v>
      </c>
      <c r="H10" s="371">
        <v>19.3</v>
      </c>
      <c r="I10" s="371">
        <v>52.03</v>
      </c>
      <c r="J10" s="371">
        <v>54.62</v>
      </c>
      <c r="K10" s="371">
        <v>52.890900000000002</v>
      </c>
      <c r="L10" s="371">
        <v>12.17</v>
      </c>
      <c r="M10" s="59"/>
      <c r="N10" s="59"/>
      <c r="O10" s="59"/>
    </row>
    <row r="11" spans="3:15" x14ac:dyDescent="0.2">
      <c r="C11" s="398">
        <v>2005</v>
      </c>
      <c r="D11" s="371">
        <v>84.22</v>
      </c>
      <c r="E11" s="371">
        <v>46.56</v>
      </c>
      <c r="F11" s="371">
        <v>58.37</v>
      </c>
      <c r="G11" s="371">
        <v>28.49</v>
      </c>
      <c r="H11" s="371">
        <v>17.14</v>
      </c>
      <c r="I11" s="371">
        <v>46.48</v>
      </c>
      <c r="J11" s="371">
        <v>54.29</v>
      </c>
      <c r="K11" s="371">
        <v>52.436300000000003</v>
      </c>
      <c r="L11" s="371">
        <v>11.86</v>
      </c>
      <c r="M11" s="59"/>
      <c r="N11" s="59"/>
      <c r="O11" s="59"/>
    </row>
    <row r="12" spans="3:15" ht="16" thickBot="1" x14ac:dyDescent="0.25">
      <c r="C12" s="399">
        <v>2003</v>
      </c>
      <c r="D12" s="400">
        <v>79.069999999999993</v>
      </c>
      <c r="E12" s="400">
        <v>55.87</v>
      </c>
      <c r="F12" s="400">
        <v>52.05</v>
      </c>
      <c r="G12" s="400">
        <v>18.809999999999999</v>
      </c>
      <c r="H12" s="400">
        <v>9.06</v>
      </c>
      <c r="I12" s="400">
        <v>26.75</v>
      </c>
      <c r="J12" s="400">
        <v>42.06</v>
      </c>
      <c r="K12" s="400">
        <v>29.866199999999999</v>
      </c>
      <c r="L12" s="400">
        <v>11.26</v>
      </c>
      <c r="M12" s="59"/>
      <c r="N12" s="59"/>
      <c r="O12" s="59"/>
    </row>
    <row r="13" spans="3:15" ht="16" thickTop="1" x14ac:dyDescent="0.2">
      <c r="C13" s="59"/>
      <c r="D13" s="59"/>
      <c r="E13" s="59"/>
      <c r="F13" s="59"/>
      <c r="G13" s="59"/>
      <c r="H13" s="59"/>
      <c r="I13" s="59"/>
      <c r="J13" s="59"/>
      <c r="K13" s="59"/>
      <c r="L13" s="59"/>
      <c r="M13" s="59"/>
      <c r="N13" s="59"/>
      <c r="O13" s="59"/>
    </row>
    <row r="14" spans="3:15" x14ac:dyDescent="0.2">
      <c r="C14" s="59" t="s">
        <v>470</v>
      </c>
      <c r="D14" s="59"/>
      <c r="E14" s="59"/>
      <c r="F14" s="59"/>
      <c r="G14" s="59"/>
      <c r="H14" s="59"/>
      <c r="I14" s="59"/>
      <c r="J14" s="59"/>
      <c r="K14" s="59"/>
      <c r="L14" s="59"/>
      <c r="M14" s="59"/>
      <c r="N14" s="59"/>
      <c r="O14" s="59"/>
    </row>
    <row r="15" spans="3:15" x14ac:dyDescent="0.2">
      <c r="C15" s="59" t="s">
        <v>502</v>
      </c>
      <c r="D15" s="59"/>
      <c r="E15" s="59"/>
      <c r="F15" s="59"/>
      <c r="G15" s="59"/>
      <c r="H15" s="59"/>
      <c r="I15" s="59"/>
      <c r="J15" s="59"/>
      <c r="K15" s="59"/>
      <c r="L15" s="59"/>
      <c r="M15" s="59"/>
      <c r="N15" s="59"/>
      <c r="O15" s="59"/>
    </row>
  </sheetData>
  <mergeCells count="11">
    <mergeCell ref="H5:H6"/>
    <mergeCell ref="D5:E5"/>
    <mergeCell ref="D7:E7"/>
    <mergeCell ref="F7:G7"/>
    <mergeCell ref="K7:L7"/>
    <mergeCell ref="I5:I6"/>
    <mergeCell ref="J5:J6"/>
    <mergeCell ref="K5:K6"/>
    <mergeCell ref="L5:L6"/>
    <mergeCell ref="F5:F6"/>
    <mergeCell ref="G5:G6"/>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50CE8-D8A9-48E8-BD83-C43F179D3C3A}">
  <dimension ref="B1:I24"/>
  <sheetViews>
    <sheetView workbookViewId="0">
      <selection activeCell="C3" sqref="C3"/>
    </sheetView>
  </sheetViews>
  <sheetFormatPr baseColWidth="10" defaultColWidth="9.1640625" defaultRowHeight="15" x14ac:dyDescent="0.2"/>
  <cols>
    <col min="3" max="3" width="7.5" bestFit="1" customWidth="1"/>
    <col min="4" max="4" width="14.83203125" bestFit="1" customWidth="1"/>
    <col min="5" max="5" width="19.5" bestFit="1" customWidth="1"/>
    <col min="6" max="6" width="16" bestFit="1" customWidth="1"/>
  </cols>
  <sheetData>
    <row r="1" spans="2:9" x14ac:dyDescent="0.2">
      <c r="B1" s="59"/>
      <c r="C1" s="59"/>
      <c r="D1" s="59"/>
      <c r="E1" s="59"/>
      <c r="F1" s="59"/>
      <c r="G1" s="59"/>
      <c r="H1" s="59"/>
      <c r="I1" s="59"/>
    </row>
    <row r="2" spans="2:9" x14ac:dyDescent="0.2">
      <c r="B2" s="59"/>
      <c r="C2" s="59"/>
      <c r="D2" s="59"/>
      <c r="E2" s="59"/>
      <c r="F2" s="59"/>
      <c r="G2" s="59"/>
      <c r="H2" s="59"/>
      <c r="I2" s="59"/>
    </row>
    <row r="3" spans="2:9" x14ac:dyDescent="0.2">
      <c r="B3" s="59"/>
      <c r="C3" s="87" t="s">
        <v>530</v>
      </c>
      <c r="D3" s="59"/>
      <c r="E3" s="59"/>
      <c r="F3" s="59"/>
      <c r="G3" s="59"/>
      <c r="H3" s="59"/>
      <c r="I3" s="59"/>
    </row>
    <row r="4" spans="2:9" x14ac:dyDescent="0.2">
      <c r="B4" s="59"/>
      <c r="C4" s="80"/>
      <c r="D4" s="59"/>
      <c r="E4" s="59"/>
      <c r="F4" s="59"/>
      <c r="G4" s="59"/>
      <c r="H4" s="59"/>
      <c r="I4" s="59"/>
    </row>
    <row r="5" spans="2:9" ht="29" x14ac:dyDescent="0.2">
      <c r="B5" s="59"/>
      <c r="C5" s="418"/>
      <c r="D5" s="419" t="s">
        <v>518</v>
      </c>
      <c r="E5" s="419" t="s">
        <v>570</v>
      </c>
      <c r="F5" s="420" t="s">
        <v>571</v>
      </c>
      <c r="G5" s="59"/>
      <c r="H5" s="59"/>
      <c r="I5" s="59"/>
    </row>
    <row r="6" spans="2:9" ht="16" thickBot="1" x14ac:dyDescent="0.25">
      <c r="B6" s="59"/>
      <c r="C6" s="59"/>
      <c r="D6" s="59"/>
      <c r="E6" s="59"/>
      <c r="F6" s="59" t="s">
        <v>526</v>
      </c>
      <c r="G6" s="59"/>
      <c r="H6" s="59"/>
      <c r="I6" s="59"/>
    </row>
    <row r="7" spans="2:9" ht="105" customHeight="1" x14ac:dyDescent="0.2">
      <c r="B7" s="59"/>
      <c r="C7" s="421" t="s">
        <v>306</v>
      </c>
      <c r="D7" s="422" t="s">
        <v>514</v>
      </c>
      <c r="E7" s="422" t="s">
        <v>515</v>
      </c>
      <c r="F7" s="423" t="s">
        <v>503</v>
      </c>
      <c r="G7" s="59"/>
      <c r="H7" s="59"/>
      <c r="I7" s="59"/>
    </row>
    <row r="8" spans="2:9" ht="28" x14ac:dyDescent="0.2">
      <c r="B8" s="59"/>
      <c r="C8" s="424"/>
      <c r="D8" s="425"/>
      <c r="E8" s="425"/>
      <c r="F8" s="426" t="s">
        <v>504</v>
      </c>
      <c r="G8" s="59"/>
      <c r="H8" s="59"/>
      <c r="I8" s="59"/>
    </row>
    <row r="9" spans="2:9" ht="105" customHeight="1" x14ac:dyDescent="0.2">
      <c r="B9" s="59"/>
      <c r="C9" s="424"/>
      <c r="D9" s="425"/>
      <c r="E9" s="425"/>
      <c r="F9" s="426" t="s">
        <v>505</v>
      </c>
      <c r="G9" s="59"/>
      <c r="H9" s="59"/>
      <c r="I9" s="59"/>
    </row>
    <row r="10" spans="2:9" ht="29" thickBot="1" x14ac:dyDescent="0.25">
      <c r="B10" s="59"/>
      <c r="C10" s="427"/>
      <c r="D10" s="428"/>
      <c r="E10" s="428"/>
      <c r="F10" s="429" t="s">
        <v>506</v>
      </c>
      <c r="G10" s="59"/>
      <c r="H10" s="59"/>
      <c r="I10" s="59"/>
    </row>
    <row r="11" spans="2:9" ht="28" x14ac:dyDescent="0.2">
      <c r="B11" s="59"/>
      <c r="C11" s="421" t="s">
        <v>309</v>
      </c>
      <c r="D11" s="422" t="s">
        <v>524</v>
      </c>
      <c r="E11" s="422" t="s">
        <v>507</v>
      </c>
      <c r="F11" s="426" t="s">
        <v>508</v>
      </c>
      <c r="G11" s="59"/>
      <c r="H11" s="59"/>
      <c r="I11" s="59"/>
    </row>
    <row r="12" spans="2:9" ht="29" thickBot="1" x14ac:dyDescent="0.25">
      <c r="B12" s="59"/>
      <c r="C12" s="430"/>
      <c r="D12" s="431"/>
      <c r="E12" s="431"/>
      <c r="F12" s="432" t="s">
        <v>509</v>
      </c>
      <c r="G12" s="59"/>
      <c r="H12" s="59"/>
      <c r="I12" s="59"/>
    </row>
    <row r="13" spans="2:9" ht="60" customHeight="1" x14ac:dyDescent="0.2">
      <c r="B13" s="59"/>
      <c r="C13" s="421" t="s">
        <v>307</v>
      </c>
      <c r="D13" s="422" t="s">
        <v>308</v>
      </c>
      <c r="E13" s="422" t="s">
        <v>510</v>
      </c>
      <c r="F13" s="426" t="s">
        <v>511</v>
      </c>
      <c r="G13" s="59"/>
      <c r="H13" s="59"/>
      <c r="I13" s="59"/>
    </row>
    <row r="14" spans="2:9" x14ac:dyDescent="0.2">
      <c r="B14" s="59"/>
      <c r="C14" s="424"/>
      <c r="D14" s="425"/>
      <c r="E14" s="425"/>
      <c r="F14" s="433" t="s">
        <v>512</v>
      </c>
      <c r="G14" s="59"/>
      <c r="H14" s="59"/>
      <c r="I14" s="59"/>
    </row>
    <row r="15" spans="2:9" ht="16" thickBot="1" x14ac:dyDescent="0.25">
      <c r="B15" s="59"/>
      <c r="C15" s="427"/>
      <c r="D15" s="428"/>
      <c r="E15" s="428"/>
      <c r="F15" s="434"/>
      <c r="G15" s="59"/>
      <c r="H15" s="59"/>
      <c r="I15" s="59"/>
    </row>
    <row r="16" spans="2:9" ht="58" thickBot="1" x14ac:dyDescent="0.25">
      <c r="B16" s="59"/>
      <c r="C16" s="435" t="s">
        <v>304</v>
      </c>
      <c r="D16" s="436" t="s">
        <v>305</v>
      </c>
      <c r="E16" s="437" t="s">
        <v>516</v>
      </c>
      <c r="F16" s="438" t="s">
        <v>523</v>
      </c>
      <c r="G16" s="59"/>
      <c r="H16" s="59"/>
      <c r="I16" s="59"/>
    </row>
    <row r="17" spans="2:9" ht="60" customHeight="1" x14ac:dyDescent="0.2">
      <c r="B17" s="59"/>
      <c r="C17" s="421" t="s">
        <v>303</v>
      </c>
      <c r="D17" s="422" t="s">
        <v>525</v>
      </c>
      <c r="E17" s="422" t="s">
        <v>513</v>
      </c>
      <c r="F17" s="426" t="s">
        <v>519</v>
      </c>
      <c r="G17" s="59"/>
      <c r="H17" s="59"/>
      <c r="I17" s="59"/>
    </row>
    <row r="18" spans="2:9" ht="30" customHeight="1" x14ac:dyDescent="0.2">
      <c r="B18" s="59"/>
      <c r="C18" s="424"/>
      <c r="D18" s="425"/>
      <c r="E18" s="425"/>
      <c r="F18" s="439" t="s">
        <v>520</v>
      </c>
      <c r="G18" s="59"/>
      <c r="H18" s="59"/>
      <c r="I18" s="59"/>
    </row>
    <row r="19" spans="2:9" ht="16" thickBot="1" x14ac:dyDescent="0.25">
      <c r="B19" s="59"/>
      <c r="C19" s="427"/>
      <c r="D19" s="428"/>
      <c r="E19" s="428"/>
      <c r="F19" s="440"/>
      <c r="G19" s="59"/>
      <c r="H19" s="59"/>
      <c r="I19" s="59"/>
    </row>
    <row r="20" spans="2:9" ht="90" customHeight="1" x14ac:dyDescent="0.2">
      <c r="B20" s="59"/>
      <c r="C20" s="421" t="s">
        <v>301</v>
      </c>
      <c r="D20" s="422" t="s">
        <v>302</v>
      </c>
      <c r="E20" s="422" t="s">
        <v>517</v>
      </c>
      <c r="F20" s="426" t="s">
        <v>522</v>
      </c>
      <c r="G20" s="59"/>
      <c r="H20" s="59"/>
      <c r="I20" s="59"/>
    </row>
    <row r="21" spans="2:9" ht="29" thickBot="1" x14ac:dyDescent="0.25">
      <c r="B21" s="59"/>
      <c r="C21" s="427"/>
      <c r="D21" s="428"/>
      <c r="E21" s="428"/>
      <c r="F21" s="429" t="s">
        <v>521</v>
      </c>
      <c r="G21" s="59"/>
      <c r="H21" s="59"/>
      <c r="I21" s="59"/>
    </row>
    <row r="22" spans="2:9" x14ac:dyDescent="0.2">
      <c r="B22" s="59"/>
      <c r="C22" s="59"/>
      <c r="D22" s="59"/>
      <c r="E22" s="59"/>
      <c r="F22" s="59"/>
      <c r="G22" s="59"/>
      <c r="H22" s="59"/>
      <c r="I22" s="59"/>
    </row>
    <row r="23" spans="2:9" x14ac:dyDescent="0.2">
      <c r="B23" s="59"/>
      <c r="C23" s="59" t="s">
        <v>527</v>
      </c>
      <c r="D23" s="59"/>
      <c r="E23" s="59"/>
      <c r="F23" s="59"/>
      <c r="G23" s="59"/>
      <c r="H23" s="59"/>
      <c r="I23" s="59"/>
    </row>
    <row r="24" spans="2:9" x14ac:dyDescent="0.2">
      <c r="B24" s="59"/>
      <c r="C24" s="59" t="s">
        <v>528</v>
      </c>
      <c r="D24" s="59"/>
      <c r="E24" s="59"/>
      <c r="F24" s="59"/>
      <c r="G24" s="59"/>
      <c r="H24" s="59"/>
      <c r="I24" s="59"/>
    </row>
  </sheetData>
  <mergeCells count="17">
    <mergeCell ref="F14:F15"/>
    <mergeCell ref="C17:C19"/>
    <mergeCell ref="D17:D19"/>
    <mergeCell ref="E17:E19"/>
    <mergeCell ref="F18:F19"/>
    <mergeCell ref="C20:C21"/>
    <mergeCell ref="D20:D21"/>
    <mergeCell ref="E20:E21"/>
    <mergeCell ref="D7:D10"/>
    <mergeCell ref="C11:C12"/>
    <mergeCell ref="D11:D12"/>
    <mergeCell ref="E11:E12"/>
    <mergeCell ref="C13:C15"/>
    <mergeCell ref="D13:D15"/>
    <mergeCell ref="E13:E15"/>
    <mergeCell ref="E7:E10"/>
    <mergeCell ref="C7:C10"/>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7B277-5EC5-4A65-B14D-6FD80E76327C}">
  <dimension ref="C1:M26"/>
  <sheetViews>
    <sheetView workbookViewId="0">
      <selection activeCell="C3" sqref="C3"/>
    </sheetView>
  </sheetViews>
  <sheetFormatPr baseColWidth="10" defaultColWidth="25.1640625" defaultRowHeight="15" x14ac:dyDescent="0.2"/>
  <cols>
    <col min="3" max="3" width="45.33203125" customWidth="1"/>
    <col min="4" max="8" width="7.1640625" style="1" customWidth="1"/>
    <col min="9" max="13" width="7.1640625" customWidth="1"/>
  </cols>
  <sheetData>
    <row r="1" spans="3:13" x14ac:dyDescent="0.2">
      <c r="D1" s="32"/>
      <c r="E1" s="32"/>
      <c r="F1" s="32"/>
      <c r="G1" s="32"/>
      <c r="H1" s="32"/>
    </row>
    <row r="2" spans="3:13" x14ac:dyDescent="0.2">
      <c r="D2" s="32"/>
      <c r="E2" s="32"/>
      <c r="F2" s="32"/>
      <c r="G2" s="32"/>
      <c r="H2" s="32"/>
    </row>
    <row r="3" spans="3:13" x14ac:dyDescent="0.2">
      <c r="C3" s="87" t="s">
        <v>531</v>
      </c>
      <c r="D3" s="189"/>
      <c r="E3" s="189"/>
      <c r="F3" s="189"/>
      <c r="G3" s="189"/>
      <c r="H3" s="189"/>
      <c r="I3" s="59"/>
      <c r="J3" s="59"/>
      <c r="K3" s="59"/>
      <c r="L3" s="59"/>
      <c r="M3" s="59"/>
    </row>
    <row r="4" spans="3:13" x14ac:dyDescent="0.2">
      <c r="C4" s="80"/>
      <c r="D4" s="189"/>
      <c r="E4" s="189"/>
      <c r="F4" s="189"/>
      <c r="G4" s="189"/>
      <c r="H4" s="189"/>
      <c r="I4" s="59"/>
      <c r="J4" s="59"/>
      <c r="K4" s="59"/>
      <c r="L4" s="59"/>
      <c r="M4" s="59"/>
    </row>
    <row r="5" spans="3:13" x14ac:dyDescent="0.2">
      <c r="C5" s="450" t="s">
        <v>312</v>
      </c>
      <c r="D5" s="247" t="s">
        <v>310</v>
      </c>
      <c r="E5" s="247"/>
      <c r="F5" s="247"/>
      <c r="G5" s="247"/>
      <c r="H5" s="247"/>
      <c r="I5" s="247" t="s">
        <v>311</v>
      </c>
      <c r="J5" s="247"/>
      <c r="K5" s="247"/>
      <c r="L5" s="247"/>
      <c r="M5" s="247"/>
    </row>
    <row r="6" spans="3:13" x14ac:dyDescent="0.2">
      <c r="C6" s="450"/>
      <c r="D6" s="441">
        <v>2016</v>
      </c>
      <c r="E6" s="441">
        <v>2017</v>
      </c>
      <c r="F6" s="441">
        <v>2018</v>
      </c>
      <c r="G6" s="441">
        <v>2019</v>
      </c>
      <c r="H6" s="442">
        <v>2020</v>
      </c>
      <c r="I6" s="441">
        <v>2016</v>
      </c>
      <c r="J6" s="441">
        <v>2017</v>
      </c>
      <c r="K6" s="441">
        <v>2018</v>
      </c>
      <c r="L6" s="441">
        <v>2019</v>
      </c>
      <c r="M6" s="441">
        <v>2020</v>
      </c>
    </row>
    <row r="7" spans="3:13" s="12" customFormat="1" x14ac:dyDescent="0.2">
      <c r="C7" s="443" t="s">
        <v>313</v>
      </c>
      <c r="D7" s="444">
        <v>19.569019716957175</v>
      </c>
      <c r="E7" s="444">
        <v>24.317030018806776</v>
      </c>
      <c r="F7" s="444">
        <v>42.867587501245929</v>
      </c>
      <c r="G7" s="444">
        <v>42.882574611464285</v>
      </c>
      <c r="H7" s="445">
        <v>29.201467301924662</v>
      </c>
      <c r="I7" s="444">
        <v>53.333462788317298</v>
      </c>
      <c r="J7" s="444">
        <v>52.327388700251454</v>
      </c>
      <c r="K7" s="444">
        <v>33.418174276859219</v>
      </c>
      <c r="L7" s="444">
        <v>57.839062746750983</v>
      </c>
      <c r="M7" s="444">
        <v>13.500341704411811</v>
      </c>
    </row>
    <row r="8" spans="3:13" x14ac:dyDescent="0.2">
      <c r="C8" s="59" t="s">
        <v>314</v>
      </c>
      <c r="D8" s="244">
        <v>0.88247898786720913</v>
      </c>
      <c r="E8" s="244">
        <v>2.1819680794090792</v>
      </c>
      <c r="F8" s="244">
        <v>6.0437737233036337</v>
      </c>
      <c r="G8" s="244">
        <v>3.1762525218717399</v>
      </c>
      <c r="H8" s="446">
        <v>4.7644711128750741</v>
      </c>
      <c r="I8" s="244">
        <v>1.5419915822605452</v>
      </c>
      <c r="J8" s="244">
        <v>2.3220781111761477</v>
      </c>
      <c r="K8" s="244">
        <v>0.276302074284757</v>
      </c>
      <c r="L8" s="244">
        <v>2.3257452353337724</v>
      </c>
      <c r="M8" s="244">
        <v>1.5919021763064274</v>
      </c>
    </row>
    <row r="9" spans="3:13" x14ac:dyDescent="0.2">
      <c r="C9" s="59" t="s">
        <v>315</v>
      </c>
      <c r="D9" s="244">
        <v>5.036882489613018</v>
      </c>
      <c r="E9" s="244">
        <v>7.7131330016025315</v>
      </c>
      <c r="F9" s="244">
        <v>14.472429491238445</v>
      </c>
      <c r="G9" s="244">
        <v>8.0311497423418903</v>
      </c>
      <c r="H9" s="446">
        <v>3.5288695012702238</v>
      </c>
      <c r="I9" s="244">
        <v>41.96602201931789</v>
      </c>
      <c r="J9" s="244">
        <v>20.360228715603771</v>
      </c>
      <c r="K9" s="244">
        <v>13.795779451038385</v>
      </c>
      <c r="L9" s="244">
        <v>30.775065427517834</v>
      </c>
      <c r="M9" s="244">
        <v>0.31642317848713825</v>
      </c>
    </row>
    <row r="10" spans="3:13" x14ac:dyDescent="0.2">
      <c r="C10" s="59" t="s">
        <v>316</v>
      </c>
      <c r="D10" s="244">
        <v>5.1796387534354444</v>
      </c>
      <c r="E10" s="244">
        <v>1.7046541098528409</v>
      </c>
      <c r="F10" s="244">
        <v>8.407454547462617</v>
      </c>
      <c r="G10" s="244">
        <v>10.026849366433815</v>
      </c>
      <c r="H10" s="446">
        <v>7.9834455699518125</v>
      </c>
      <c r="I10" s="244">
        <v>0</v>
      </c>
      <c r="J10" s="244">
        <v>0.16160649229859997</v>
      </c>
      <c r="K10" s="244">
        <v>0</v>
      </c>
      <c r="L10" s="244">
        <v>11.716290204401096</v>
      </c>
      <c r="M10" s="244">
        <v>0</v>
      </c>
    </row>
    <row r="11" spans="3:13" x14ac:dyDescent="0.2">
      <c r="C11" s="59" t="s">
        <v>317</v>
      </c>
      <c r="D11" s="244">
        <v>0.41875381004927503</v>
      </c>
      <c r="E11" s="244">
        <v>0.35165325582945356</v>
      </c>
      <c r="F11" s="244">
        <v>0.29962053984648113</v>
      </c>
      <c r="G11" s="244">
        <v>0.7200260961147521</v>
      </c>
      <c r="H11" s="446">
        <v>0.33106429532673509</v>
      </c>
      <c r="I11" s="244">
        <v>1.5473397625422955</v>
      </c>
      <c r="J11" s="244">
        <v>2.0123004366594714</v>
      </c>
      <c r="K11" s="244">
        <v>0.72930242010803481</v>
      </c>
      <c r="L11" s="244">
        <v>0.59804922034500463</v>
      </c>
      <c r="M11" s="244">
        <v>1.2983136601843404</v>
      </c>
    </row>
    <row r="12" spans="3:13" x14ac:dyDescent="0.2">
      <c r="C12" s="59" t="s">
        <v>318</v>
      </c>
      <c r="D12" s="244">
        <v>2.892811934376001</v>
      </c>
      <c r="E12" s="244">
        <v>1.646412732017255</v>
      </c>
      <c r="F12" s="244">
        <v>3.3237923161393796</v>
      </c>
      <c r="G12" s="244">
        <v>5.2105020779055637</v>
      </c>
      <c r="H12" s="446">
        <v>3.8308622131635794</v>
      </c>
      <c r="I12" s="244">
        <v>0.76941520631820859</v>
      </c>
      <c r="J12" s="244">
        <v>0.7789796089449369</v>
      </c>
      <c r="K12" s="244">
        <v>0.48057427991686863</v>
      </c>
      <c r="L12" s="244">
        <v>0</v>
      </c>
      <c r="M12" s="244">
        <v>1.1401020709407712</v>
      </c>
    </row>
    <row r="13" spans="3:13" s="12" customFormat="1" x14ac:dyDescent="0.2">
      <c r="C13" s="443" t="s">
        <v>82</v>
      </c>
      <c r="D13" s="444">
        <v>4.2322432746945813</v>
      </c>
      <c r="E13" s="444">
        <v>12.363369274175213</v>
      </c>
      <c r="F13" s="444">
        <v>22.08977136845661</v>
      </c>
      <c r="G13" s="444">
        <v>3.6717489793744917</v>
      </c>
      <c r="H13" s="445">
        <v>4.7618081144495399</v>
      </c>
      <c r="I13" s="444">
        <v>0</v>
      </c>
      <c r="J13" s="444">
        <v>0</v>
      </c>
      <c r="K13" s="444">
        <v>0.47607241312607829</v>
      </c>
      <c r="L13" s="444">
        <v>0.93647374447920972</v>
      </c>
      <c r="M13" s="444">
        <v>0</v>
      </c>
    </row>
    <row r="14" spans="3:13" x14ac:dyDescent="0.2">
      <c r="C14" s="59" t="s">
        <v>319</v>
      </c>
      <c r="D14" s="244">
        <v>0.1265964601253188</v>
      </c>
      <c r="E14" s="244">
        <v>0.12668520529870472</v>
      </c>
      <c r="F14" s="244">
        <v>0.32475535961197677</v>
      </c>
      <c r="G14" s="244">
        <v>0.24589580245969145</v>
      </c>
      <c r="H14" s="446">
        <v>0.984226561315106</v>
      </c>
      <c r="I14" s="244">
        <v>0</v>
      </c>
      <c r="J14" s="244">
        <v>0</v>
      </c>
      <c r="K14" s="244">
        <v>0.45018667907903381</v>
      </c>
      <c r="L14" s="244">
        <v>0</v>
      </c>
      <c r="M14" s="244">
        <v>0</v>
      </c>
    </row>
    <row r="15" spans="3:13" x14ac:dyDescent="0.2">
      <c r="C15" s="59" t="s">
        <v>320</v>
      </c>
      <c r="D15" s="244">
        <v>4.1056468145692619</v>
      </c>
      <c r="E15" s="244">
        <v>12.236684068876507</v>
      </c>
      <c r="F15" s="244">
        <v>21.765016008844629</v>
      </c>
      <c r="G15" s="244">
        <v>3.4258531769148002</v>
      </c>
      <c r="H15" s="446">
        <v>3.7775815531344334</v>
      </c>
      <c r="I15" s="244">
        <v>0</v>
      </c>
      <c r="J15" s="244">
        <v>0</v>
      </c>
      <c r="K15" s="244">
        <v>2.5885734047044442E-2</v>
      </c>
      <c r="L15" s="244">
        <v>0.93647374447920972</v>
      </c>
      <c r="M15" s="244">
        <v>0</v>
      </c>
    </row>
    <row r="16" spans="3:13" s="12" customFormat="1" x14ac:dyDescent="0.2">
      <c r="C16" s="443" t="s">
        <v>321</v>
      </c>
      <c r="D16" s="444">
        <v>76.19873700834826</v>
      </c>
      <c r="E16" s="444">
        <v>63.319600707018012</v>
      </c>
      <c r="F16" s="444">
        <v>35.042641130297433</v>
      </c>
      <c r="G16" s="444">
        <v>53.445676409161216</v>
      </c>
      <c r="H16" s="445">
        <v>66.036724583625812</v>
      </c>
      <c r="I16" s="444">
        <v>46.666537211682723</v>
      </c>
      <c r="J16" s="444">
        <v>47.672611299748574</v>
      </c>
      <c r="K16" s="444">
        <v>66.10575331001472</v>
      </c>
      <c r="L16" s="444">
        <v>41.224463508769709</v>
      </c>
      <c r="M16" s="444">
        <v>86.499658295588162</v>
      </c>
    </row>
    <row r="17" spans="3:13" x14ac:dyDescent="0.2">
      <c r="C17" s="59" t="s">
        <v>322</v>
      </c>
      <c r="D17" s="244">
        <v>16.773196580844825</v>
      </c>
      <c r="E17" s="244">
        <v>6.3417837214046093</v>
      </c>
      <c r="F17" s="244">
        <v>6.1985858353296708</v>
      </c>
      <c r="G17" s="244">
        <v>12.426114494766304</v>
      </c>
      <c r="H17" s="446">
        <v>1.4177138730085499</v>
      </c>
      <c r="I17" s="244">
        <v>19.537383612810174</v>
      </c>
      <c r="J17" s="244">
        <v>3.4445788302297089</v>
      </c>
      <c r="K17" s="244">
        <v>15.675810794340522</v>
      </c>
      <c r="L17" s="244">
        <v>0.71168686692928429</v>
      </c>
      <c r="M17" s="244">
        <v>1.8610249827516738</v>
      </c>
    </row>
    <row r="18" spans="3:13" x14ac:dyDescent="0.2">
      <c r="C18" s="59" t="s">
        <v>323</v>
      </c>
      <c r="D18" s="244">
        <v>0.10943986914873942</v>
      </c>
      <c r="E18" s="244">
        <v>3.8258781554196535E-2</v>
      </c>
      <c r="F18" s="244">
        <v>7.3018078059721603E-2</v>
      </c>
      <c r="G18" s="244">
        <v>0.33603207581897243</v>
      </c>
      <c r="H18" s="446">
        <v>0.49390654559057284</v>
      </c>
      <c r="I18" s="244">
        <v>0.69687301208856833</v>
      </c>
      <c r="J18" s="244">
        <v>5.9921508380379761E-2</v>
      </c>
      <c r="K18" s="244">
        <v>7.4280802048040578E-2</v>
      </c>
      <c r="L18" s="244">
        <v>0.24967103373626404</v>
      </c>
      <c r="M18" s="244">
        <v>1.1156363612639308</v>
      </c>
    </row>
    <row r="19" spans="3:13" x14ac:dyDescent="0.2">
      <c r="C19" s="59" t="s">
        <v>324</v>
      </c>
      <c r="D19" s="244">
        <v>15.971731548382399</v>
      </c>
      <c r="E19" s="244">
        <v>42.995847379829236</v>
      </c>
      <c r="F19" s="244">
        <v>7.4078980153022735</v>
      </c>
      <c r="G19" s="244">
        <v>13.272725865768061</v>
      </c>
      <c r="H19" s="446">
        <v>18.317511573515478</v>
      </c>
      <c r="I19" s="244">
        <v>0.22863287798181378</v>
      </c>
      <c r="J19" s="244">
        <v>0.453950821063483</v>
      </c>
      <c r="K19" s="244">
        <v>7.4719734060142633</v>
      </c>
      <c r="L19" s="244">
        <v>8.4340700034230327</v>
      </c>
      <c r="M19" s="244">
        <v>12.500346597553753</v>
      </c>
    </row>
    <row r="20" spans="3:13" x14ac:dyDescent="0.2">
      <c r="C20" s="59" t="s">
        <v>325</v>
      </c>
      <c r="D20" s="244">
        <v>0.76533314530306373</v>
      </c>
      <c r="E20" s="244">
        <v>0.88349280864154467</v>
      </c>
      <c r="F20" s="244">
        <v>0.98217745141433721</v>
      </c>
      <c r="G20" s="244">
        <v>2.7341941832422285</v>
      </c>
      <c r="H20" s="446">
        <v>2.3698685807138786</v>
      </c>
      <c r="I20" s="244">
        <v>5.3893341997873145</v>
      </c>
      <c r="J20" s="244">
        <v>13.521622292256666</v>
      </c>
      <c r="K20" s="244">
        <v>10.044790276950941</v>
      </c>
      <c r="L20" s="244">
        <v>8.2598809101186603</v>
      </c>
      <c r="M20" s="244">
        <v>6.3300946170545531</v>
      </c>
    </row>
    <row r="21" spans="3:13" x14ac:dyDescent="0.2">
      <c r="C21" s="59" t="s">
        <v>326</v>
      </c>
      <c r="D21" s="244">
        <v>1.5238462792862451E-2</v>
      </c>
      <c r="E21" s="244">
        <v>0</v>
      </c>
      <c r="F21" s="244">
        <v>7.0035101513764965E-3</v>
      </c>
      <c r="G21" s="244">
        <v>5.2166400648475351E-2</v>
      </c>
      <c r="H21" s="446">
        <v>0.57867279953985573</v>
      </c>
      <c r="I21" s="244">
        <v>0</v>
      </c>
      <c r="J21" s="244">
        <v>0</v>
      </c>
      <c r="K21" s="244">
        <v>0</v>
      </c>
      <c r="L21" s="244">
        <v>0</v>
      </c>
      <c r="M21" s="244">
        <v>0</v>
      </c>
    </row>
    <row r="22" spans="3:13" x14ac:dyDescent="0.2">
      <c r="C22" s="59" t="s">
        <v>327</v>
      </c>
      <c r="D22" s="244">
        <v>2.1898201928599521</v>
      </c>
      <c r="E22" s="244">
        <v>2.5567063025963743</v>
      </c>
      <c r="F22" s="244">
        <v>5.0884249424627557</v>
      </c>
      <c r="G22" s="244">
        <v>6.0197620984155424</v>
      </c>
      <c r="H22" s="446">
        <v>30.899748060864429</v>
      </c>
      <c r="I22" s="244">
        <v>8.1533227882850579</v>
      </c>
      <c r="J22" s="244">
        <v>12.485241854529356</v>
      </c>
      <c r="K22" s="244">
        <v>14.815224147052769</v>
      </c>
      <c r="L22" s="244">
        <v>15.070218248789455</v>
      </c>
      <c r="M22" s="244">
        <v>57.423467182512546</v>
      </c>
    </row>
    <row r="23" spans="3:13" ht="14.25" customHeight="1" x14ac:dyDescent="0.2">
      <c r="C23" s="59" t="s">
        <v>328</v>
      </c>
      <c r="D23" s="244">
        <v>15.092238446721185</v>
      </c>
      <c r="E23" s="244">
        <v>7.1331542848864231</v>
      </c>
      <c r="F23" s="244">
        <v>6.7477615834461142</v>
      </c>
      <c r="G23" s="244">
        <v>7.0095421575826879</v>
      </c>
      <c r="H23" s="446">
        <v>4.4052242796913683</v>
      </c>
      <c r="I23" s="244">
        <v>7.2769272404051701</v>
      </c>
      <c r="J23" s="244">
        <v>9.756559811346321</v>
      </c>
      <c r="K23" s="244">
        <v>5.5181632188112575</v>
      </c>
      <c r="L23" s="244">
        <v>1.7648690458133554</v>
      </c>
      <c r="M23" s="244">
        <v>1.7142307246906303</v>
      </c>
    </row>
    <row r="24" spans="3:13" s="12" customFormat="1" x14ac:dyDescent="0.2">
      <c r="C24" s="447" t="s">
        <v>532</v>
      </c>
      <c r="D24" s="448">
        <v>93841.486470000003</v>
      </c>
      <c r="E24" s="448">
        <v>86516.085079999961</v>
      </c>
      <c r="F24" s="448">
        <v>77104.193230000019</v>
      </c>
      <c r="G24" s="448">
        <v>77061.095840000038</v>
      </c>
      <c r="H24" s="449">
        <v>28997.38853</v>
      </c>
      <c r="I24" s="448">
        <v>10934.560339999998</v>
      </c>
      <c r="J24" s="448">
        <v>5507.2044899999992</v>
      </c>
      <c r="K24" s="448">
        <v>8885.2029299999977</v>
      </c>
      <c r="L24" s="448">
        <v>12055.86389000001</v>
      </c>
      <c r="M24" s="448">
        <v>6131.0300000000025</v>
      </c>
    </row>
    <row r="25" spans="3:13" ht="14.25" customHeight="1" x14ac:dyDescent="0.2">
      <c r="C25" s="59"/>
      <c r="D25" s="189"/>
      <c r="E25" s="189"/>
      <c r="F25" s="189"/>
      <c r="G25" s="189"/>
      <c r="H25" s="189"/>
      <c r="I25" s="59"/>
      <c r="J25" s="59"/>
      <c r="K25" s="59"/>
      <c r="L25" s="59"/>
      <c r="M25" s="59"/>
    </row>
    <row r="26" spans="3:13" x14ac:dyDescent="0.2">
      <c r="C26" s="59" t="s">
        <v>533</v>
      </c>
      <c r="D26" s="189"/>
      <c r="E26" s="189"/>
      <c r="F26" s="189"/>
      <c r="G26" s="189"/>
      <c r="H26" s="189"/>
      <c r="I26" s="59"/>
      <c r="J26" s="59"/>
      <c r="K26" s="59"/>
      <c r="L26" s="59"/>
      <c r="M26" s="59"/>
    </row>
  </sheetData>
  <mergeCells count="3">
    <mergeCell ref="D5:H5"/>
    <mergeCell ref="I5:M5"/>
    <mergeCell ref="C5:C6"/>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H8"/>
  <sheetViews>
    <sheetView zoomScale="85" zoomScaleNormal="85" workbookViewId="0">
      <selection activeCell="B11" sqref="B11"/>
    </sheetView>
  </sheetViews>
  <sheetFormatPr baseColWidth="10" defaultColWidth="9.1640625" defaultRowHeight="15" x14ac:dyDescent="0.2"/>
  <cols>
    <col min="2" max="2" width="62" customWidth="1"/>
  </cols>
  <sheetData>
    <row r="2" spans="2:8" x14ac:dyDescent="0.2">
      <c r="B2">
        <v>2019</v>
      </c>
    </row>
    <row r="3" spans="2:8" ht="16" x14ac:dyDescent="0.2">
      <c r="B3" s="1"/>
      <c r="C3" s="51" t="s">
        <v>287</v>
      </c>
      <c r="D3" s="52"/>
      <c r="E3" s="52"/>
      <c r="F3" s="52" t="s">
        <v>134</v>
      </c>
      <c r="G3" s="52"/>
      <c r="H3" s="53"/>
    </row>
    <row r="4" spans="2:8" x14ac:dyDescent="0.2">
      <c r="B4" s="4"/>
      <c r="C4" s="2" t="s">
        <v>329</v>
      </c>
      <c r="D4" s="2" t="s">
        <v>330</v>
      </c>
      <c r="E4" s="2" t="s">
        <v>331</v>
      </c>
      <c r="F4" s="2" t="s">
        <v>329</v>
      </c>
      <c r="G4" s="2" t="s">
        <v>330</v>
      </c>
      <c r="H4" s="2" t="s">
        <v>332</v>
      </c>
    </row>
    <row r="5" spans="2:8" x14ac:dyDescent="0.2">
      <c r="B5" s="5" t="s">
        <v>333</v>
      </c>
      <c r="C5" s="3">
        <v>88.7</v>
      </c>
      <c r="D5" s="2">
        <v>100</v>
      </c>
      <c r="E5" s="2">
        <v>92.5</v>
      </c>
      <c r="F5" s="3">
        <v>96.7</v>
      </c>
      <c r="G5" s="2">
        <v>100</v>
      </c>
      <c r="H5" s="2">
        <v>80.3</v>
      </c>
    </row>
    <row r="6" spans="2:8" x14ac:dyDescent="0.2">
      <c r="B6" s="6" t="s">
        <v>334</v>
      </c>
      <c r="C6" s="3">
        <v>75.599999999999994</v>
      </c>
      <c r="D6" s="3">
        <v>99.5</v>
      </c>
      <c r="E6" s="3">
        <v>59.1</v>
      </c>
      <c r="F6" s="3">
        <v>92.8</v>
      </c>
      <c r="G6" s="3">
        <v>99.6</v>
      </c>
      <c r="H6" s="3">
        <v>84.2</v>
      </c>
    </row>
    <row r="7" spans="2:8" x14ac:dyDescent="0.2">
      <c r="B7" s="7" t="s">
        <v>335</v>
      </c>
      <c r="C7" s="3">
        <v>7.7</v>
      </c>
      <c r="D7" s="3">
        <v>17</v>
      </c>
      <c r="E7" s="3">
        <v>2.2000000000000002</v>
      </c>
      <c r="F7" s="3">
        <v>47.1</v>
      </c>
      <c r="G7" s="3">
        <v>63.4</v>
      </c>
      <c r="H7" s="3">
        <v>25.3</v>
      </c>
    </row>
    <row r="8" spans="2:8" x14ac:dyDescent="0.2">
      <c r="B8" s="8" t="s">
        <v>336</v>
      </c>
      <c r="C8" s="3">
        <v>14.3</v>
      </c>
      <c r="D8" s="3">
        <v>28</v>
      </c>
      <c r="E8" s="3">
        <v>6.3</v>
      </c>
      <c r="F8" s="3">
        <v>57.4</v>
      </c>
      <c r="G8" s="3">
        <v>72</v>
      </c>
      <c r="H8" s="3">
        <v>37.700000000000003</v>
      </c>
    </row>
  </sheetData>
  <mergeCells count="2">
    <mergeCell ref="C3:E3"/>
    <mergeCell ref="F3:H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8217A-11A9-416E-B014-10AD8782CFB0}">
  <dimension ref="A1:AZ40"/>
  <sheetViews>
    <sheetView workbookViewId="0">
      <selection activeCell="D3" sqref="D3"/>
    </sheetView>
  </sheetViews>
  <sheetFormatPr baseColWidth="10" defaultColWidth="8.83203125" defaultRowHeight="15" x14ac:dyDescent="0.2"/>
  <cols>
    <col min="1" max="2" width="8.83203125" style="33"/>
    <col min="4" max="4" width="11.33203125" customWidth="1"/>
    <col min="19" max="19" width="8.83203125" style="58"/>
    <col min="20" max="26" width="8.83203125" style="81"/>
    <col min="27" max="27" width="8.5" style="81" customWidth="1"/>
    <col min="28" max="16384" width="8.83203125" style="81"/>
  </cols>
  <sheetData>
    <row r="1" spans="4:52" x14ac:dyDescent="0.2">
      <c r="S1" s="89"/>
    </row>
    <row r="2" spans="4:52" x14ac:dyDescent="0.2">
      <c r="D2" s="87" t="s">
        <v>597</v>
      </c>
      <c r="E2" s="87"/>
      <c r="F2" s="87"/>
      <c r="G2" s="87"/>
      <c r="H2" s="87"/>
      <c r="I2" s="87"/>
      <c r="J2" s="87"/>
      <c r="K2" s="87"/>
      <c r="L2" s="59"/>
      <c r="M2" s="59"/>
      <c r="N2" s="59"/>
      <c r="O2" s="59"/>
      <c r="P2" s="59"/>
      <c r="Q2" s="59"/>
      <c r="S2" s="89"/>
    </row>
    <row r="3" spans="4:52" x14ac:dyDescent="0.2">
      <c r="D3" s="59" t="s">
        <v>346</v>
      </c>
      <c r="E3" s="59"/>
      <c r="F3" s="59" t="s">
        <v>14</v>
      </c>
      <c r="G3" s="65">
        <v>0.05</v>
      </c>
      <c r="H3" s="65">
        <v>0.15</v>
      </c>
      <c r="I3" s="65">
        <v>0.25</v>
      </c>
      <c r="J3" s="65">
        <v>0.35</v>
      </c>
      <c r="K3" s="65">
        <v>0.45</v>
      </c>
      <c r="L3" s="65">
        <v>0.55000000000000004</v>
      </c>
      <c r="M3" s="65">
        <v>0.65</v>
      </c>
      <c r="N3" s="65">
        <v>0.75</v>
      </c>
      <c r="O3" s="65">
        <v>0.85</v>
      </c>
      <c r="P3" s="65">
        <v>0.95</v>
      </c>
      <c r="Q3" s="59"/>
      <c r="S3" s="89"/>
    </row>
    <row r="4" spans="4:52" x14ac:dyDescent="0.2">
      <c r="D4" s="59"/>
      <c r="E4" s="59"/>
      <c r="F4" s="59" t="s">
        <v>15</v>
      </c>
      <c r="G4" s="59">
        <v>0</v>
      </c>
      <c r="H4" s="59">
        <v>1</v>
      </c>
      <c r="I4" s="59"/>
      <c r="J4" s="59"/>
      <c r="K4" s="59"/>
      <c r="L4" s="59"/>
      <c r="M4" s="59"/>
      <c r="N4" s="59"/>
      <c r="O4" s="59"/>
      <c r="P4" s="59"/>
      <c r="Q4" s="59"/>
      <c r="S4" s="89"/>
      <c r="U4" s="83" t="s">
        <v>535</v>
      </c>
      <c r="V4" s="82"/>
      <c r="W4" s="82"/>
      <c r="X4" s="82"/>
      <c r="Y4" s="82"/>
      <c r="AA4" s="84"/>
      <c r="AB4" s="84"/>
      <c r="AC4" s="84"/>
      <c r="AD4" s="84"/>
      <c r="AE4" s="84"/>
      <c r="AF4" s="84"/>
      <c r="AG4" s="84"/>
      <c r="AH4" s="84"/>
      <c r="AI4" s="84"/>
      <c r="AJ4" s="84"/>
      <c r="AQ4" s="84"/>
      <c r="AR4" s="84"/>
      <c r="AS4" s="84"/>
      <c r="AT4" s="84"/>
      <c r="AU4" s="84"/>
      <c r="AV4" s="84"/>
      <c r="AW4" s="84"/>
      <c r="AX4" s="84"/>
      <c r="AY4" s="84"/>
      <c r="AZ4" s="84"/>
    </row>
    <row r="5" spans="4:52" x14ac:dyDescent="0.2">
      <c r="D5" s="59"/>
      <c r="E5" s="59"/>
      <c r="F5" s="59"/>
      <c r="G5" s="59"/>
      <c r="H5" s="59"/>
      <c r="I5" s="59"/>
      <c r="J5" s="59"/>
      <c r="K5" s="59"/>
      <c r="L5" s="59"/>
      <c r="M5" s="59"/>
      <c r="N5" s="59"/>
      <c r="O5" s="59"/>
      <c r="P5" s="59"/>
      <c r="Q5" s="59"/>
      <c r="S5" s="89"/>
    </row>
    <row r="6" spans="4:52" x14ac:dyDescent="0.2">
      <c r="D6" s="59" t="s">
        <v>12</v>
      </c>
      <c r="E6" s="59"/>
      <c r="F6" s="59"/>
      <c r="G6" s="59"/>
      <c r="H6" s="59"/>
      <c r="I6" s="59"/>
      <c r="J6" s="59"/>
      <c r="K6" s="59"/>
      <c r="L6" s="59"/>
      <c r="M6" s="59"/>
      <c r="N6" s="59"/>
      <c r="O6" s="59"/>
      <c r="P6" s="59"/>
      <c r="Q6" s="59"/>
      <c r="S6" s="89"/>
    </row>
    <row r="7" spans="4:52" x14ac:dyDescent="0.2">
      <c r="D7" s="66" t="s">
        <v>23</v>
      </c>
      <c r="E7" s="67"/>
      <c r="F7" s="67" t="s">
        <v>14</v>
      </c>
      <c r="G7" s="67">
        <v>-2.9898409843444824</v>
      </c>
      <c r="H7" s="67">
        <v>-0.61761248111724854</v>
      </c>
      <c r="I7" s="67">
        <v>0.29518613219261169</v>
      </c>
      <c r="J7" s="67">
        <v>0.90502119064331055</v>
      </c>
      <c r="K7" s="67">
        <v>1.287645697593689</v>
      </c>
      <c r="L7" s="67">
        <v>1.4120180606842041</v>
      </c>
      <c r="M7" s="67">
        <v>1.4727475643157959</v>
      </c>
      <c r="N7" s="67">
        <v>1.6474826335906982</v>
      </c>
      <c r="O7" s="67">
        <v>1.9844191074371338</v>
      </c>
      <c r="P7" s="68">
        <v>2.9710867404937744</v>
      </c>
      <c r="Q7" s="59"/>
      <c r="S7" s="89"/>
    </row>
    <row r="8" spans="4:52" x14ac:dyDescent="0.2">
      <c r="D8" s="69"/>
      <c r="E8" s="59"/>
      <c r="F8" s="59" t="s">
        <v>15</v>
      </c>
      <c r="G8" s="59">
        <v>1.6474833488464355</v>
      </c>
      <c r="H8" s="59">
        <v>1.6474833488464355</v>
      </c>
      <c r="I8" s="59"/>
      <c r="J8" s="59"/>
      <c r="K8" s="59"/>
      <c r="L8" s="59"/>
      <c r="M8" s="59"/>
      <c r="N8" s="59"/>
      <c r="O8" s="59"/>
      <c r="P8" s="70"/>
      <c r="Q8" s="59"/>
      <c r="S8" s="89"/>
      <c r="U8" s="84"/>
      <c r="V8" s="84"/>
      <c r="W8" s="84"/>
      <c r="X8" s="84"/>
      <c r="Y8" s="84"/>
      <c r="Z8" s="84"/>
      <c r="AA8" s="84"/>
      <c r="AB8" s="84"/>
    </row>
    <row r="9" spans="4:52" x14ac:dyDescent="0.2">
      <c r="D9" s="69"/>
      <c r="E9" s="59"/>
      <c r="F9" s="59"/>
      <c r="G9" s="59"/>
      <c r="H9" s="59"/>
      <c r="I9" s="59"/>
      <c r="J9" s="71" t="s">
        <v>16</v>
      </c>
      <c r="K9" s="71" t="s">
        <v>17</v>
      </c>
      <c r="L9" s="71" t="s">
        <v>18</v>
      </c>
      <c r="M9" s="59"/>
      <c r="N9" s="59"/>
      <c r="O9" s="59"/>
      <c r="P9" s="70"/>
      <c r="Q9" s="59"/>
      <c r="S9" s="89"/>
    </row>
    <row r="10" spans="4:52" x14ac:dyDescent="0.2">
      <c r="D10" s="69"/>
      <c r="E10" s="59"/>
      <c r="F10" s="72" t="s">
        <v>19</v>
      </c>
      <c r="G10" s="73">
        <v>0</v>
      </c>
      <c r="H10" s="73">
        <v>0.78600000000000003</v>
      </c>
      <c r="I10" s="59"/>
      <c r="J10" s="71">
        <v>-4</v>
      </c>
      <c r="K10" s="71">
        <v>0.78600000000000003</v>
      </c>
      <c r="L10" s="71">
        <v>0.72799999999999998</v>
      </c>
      <c r="M10" s="59"/>
      <c r="N10" s="59"/>
      <c r="O10" s="59"/>
      <c r="P10" s="70"/>
      <c r="Q10" s="59"/>
      <c r="S10" s="89"/>
      <c r="AQ10" s="84"/>
      <c r="AR10" s="84"/>
      <c r="AS10" s="84"/>
      <c r="AT10" s="84"/>
      <c r="AU10" s="84"/>
      <c r="AV10" s="84"/>
      <c r="AW10" s="84"/>
      <c r="AX10" s="84"/>
      <c r="AY10" s="84"/>
      <c r="AZ10" s="84"/>
    </row>
    <row r="11" spans="4:52" x14ac:dyDescent="0.2">
      <c r="D11" s="74"/>
      <c r="E11" s="75"/>
      <c r="F11" s="76"/>
      <c r="G11" s="77">
        <v>0.40483468770980835</v>
      </c>
      <c r="H11" s="77">
        <v>0.40483468770980835</v>
      </c>
      <c r="I11" s="75"/>
      <c r="J11" s="78">
        <v>4</v>
      </c>
      <c r="K11" s="78">
        <v>0.78600000000000003</v>
      </c>
      <c r="L11" s="78">
        <v>0.72799999999999998</v>
      </c>
      <c r="M11" s="75"/>
      <c r="N11" s="75"/>
      <c r="O11" s="75"/>
      <c r="P11" s="79"/>
      <c r="Q11" s="59"/>
      <c r="S11" s="89"/>
    </row>
    <row r="12" spans="4:52" x14ac:dyDescent="0.2">
      <c r="D12" s="59"/>
      <c r="E12" s="59"/>
      <c r="F12" s="59"/>
      <c r="G12" s="59"/>
      <c r="H12" s="59"/>
      <c r="I12" s="59"/>
      <c r="J12" s="59"/>
      <c r="K12" s="59"/>
      <c r="L12" s="59"/>
      <c r="M12" s="59"/>
      <c r="N12" s="59"/>
      <c r="O12" s="59"/>
      <c r="P12" s="59"/>
      <c r="Q12" s="59"/>
      <c r="S12" s="89"/>
    </row>
    <row r="13" spans="4:52" x14ac:dyDescent="0.2">
      <c r="D13" s="66" t="s">
        <v>22</v>
      </c>
      <c r="E13" s="67"/>
      <c r="F13" s="67" t="s">
        <v>14</v>
      </c>
      <c r="G13" s="67">
        <v>1.6110450029373169</v>
      </c>
      <c r="H13" s="67">
        <v>3.3176171779632568</v>
      </c>
      <c r="I13" s="67">
        <v>3.4400730133056641</v>
      </c>
      <c r="J13" s="67">
        <v>3.3281817436218262</v>
      </c>
      <c r="K13" s="67">
        <v>3.1337630748748779</v>
      </c>
      <c r="L13" s="67">
        <v>3.0943629741668701</v>
      </c>
      <c r="M13" s="67">
        <v>3.2961900234222412</v>
      </c>
      <c r="N13" s="67">
        <v>3.7460837364196777</v>
      </c>
      <c r="O13" s="67">
        <v>4.5345726013183594</v>
      </c>
      <c r="P13" s="68">
        <v>5.4150962829589844</v>
      </c>
      <c r="Q13" s="59"/>
      <c r="S13" s="89"/>
      <c r="AC13" s="84"/>
      <c r="AD13" s="84"/>
      <c r="AE13" s="84"/>
      <c r="AF13" s="84"/>
      <c r="AG13" s="84"/>
      <c r="AH13" s="84"/>
      <c r="AI13" s="84"/>
      <c r="AJ13" s="84"/>
      <c r="AK13" s="84"/>
    </row>
    <row r="14" spans="4:52" x14ac:dyDescent="0.2">
      <c r="D14" s="69"/>
      <c r="E14" s="59"/>
      <c r="F14" s="59" t="s">
        <v>15</v>
      </c>
      <c r="G14" s="59">
        <v>4.5387868881225586</v>
      </c>
      <c r="H14" s="59">
        <v>4.5387868881225586</v>
      </c>
      <c r="I14" s="59"/>
      <c r="J14" s="59"/>
      <c r="K14" s="59"/>
      <c r="L14" s="59"/>
      <c r="M14" s="59"/>
      <c r="N14" s="59"/>
      <c r="O14" s="59"/>
      <c r="P14" s="70"/>
      <c r="Q14" s="59"/>
      <c r="S14" s="89"/>
    </row>
    <row r="15" spans="4:52" x14ac:dyDescent="0.2">
      <c r="D15" s="69"/>
      <c r="E15" s="59"/>
      <c r="F15" s="59"/>
      <c r="G15" s="59"/>
      <c r="H15" s="59"/>
      <c r="I15" s="59"/>
      <c r="J15" s="71" t="s">
        <v>16</v>
      </c>
      <c r="K15" s="71" t="s">
        <v>17</v>
      </c>
      <c r="L15" s="71" t="s">
        <v>18</v>
      </c>
      <c r="M15" s="59"/>
      <c r="N15" s="59"/>
      <c r="O15" s="59"/>
      <c r="P15" s="70"/>
      <c r="Q15" s="59"/>
      <c r="S15" s="89"/>
    </row>
    <row r="16" spans="4:52" x14ac:dyDescent="0.2">
      <c r="D16" s="69"/>
      <c r="E16" s="59"/>
      <c r="F16" s="72" t="s">
        <v>19</v>
      </c>
      <c r="G16" s="73">
        <v>0</v>
      </c>
      <c r="H16" s="73">
        <v>0.34770000000000001</v>
      </c>
      <c r="I16" s="59"/>
      <c r="J16" s="71">
        <v>0</v>
      </c>
      <c r="K16" s="71">
        <v>0.34770000000000001</v>
      </c>
      <c r="L16" s="71">
        <v>0.187</v>
      </c>
      <c r="M16" s="59"/>
      <c r="N16" s="59"/>
      <c r="O16" s="59"/>
      <c r="P16" s="70"/>
      <c r="Q16" s="59"/>
      <c r="S16" s="89"/>
      <c r="AM16" s="90"/>
    </row>
    <row r="17" spans="4:45" x14ac:dyDescent="0.2">
      <c r="D17" s="74"/>
      <c r="E17" s="75"/>
      <c r="F17" s="76"/>
      <c r="G17" s="77">
        <v>2.8634676933288574</v>
      </c>
      <c r="H17" s="77">
        <v>2.8634676933288574</v>
      </c>
      <c r="I17" s="75"/>
      <c r="J17" s="78">
        <v>6</v>
      </c>
      <c r="K17" s="78">
        <v>0.34770000000000001</v>
      </c>
      <c r="L17" s="78">
        <v>0.187</v>
      </c>
      <c r="M17" s="75"/>
      <c r="N17" s="75"/>
      <c r="O17" s="75"/>
      <c r="P17" s="79"/>
      <c r="Q17" s="59"/>
      <c r="S17" s="89"/>
    </row>
    <row r="18" spans="4:45" x14ac:dyDescent="0.2">
      <c r="D18" s="59"/>
      <c r="E18" s="59"/>
      <c r="F18" s="59"/>
      <c r="G18" s="59"/>
      <c r="H18" s="59"/>
      <c r="I18" s="59"/>
      <c r="J18" s="59"/>
      <c r="K18" s="59"/>
      <c r="L18" s="59"/>
      <c r="M18" s="59"/>
      <c r="N18" s="59"/>
      <c r="O18" s="59"/>
      <c r="P18" s="59"/>
      <c r="Q18" s="59"/>
      <c r="S18" s="89"/>
    </row>
    <row r="19" spans="4:45" x14ac:dyDescent="0.2">
      <c r="D19" s="59" t="s">
        <v>350</v>
      </c>
      <c r="E19" s="59"/>
      <c r="F19" s="59"/>
      <c r="G19" s="59"/>
      <c r="H19" s="59"/>
      <c r="I19" s="59"/>
      <c r="J19" s="59"/>
      <c r="K19" s="59"/>
      <c r="L19" s="59"/>
      <c r="M19" s="59"/>
      <c r="N19" s="59"/>
      <c r="O19" s="59"/>
      <c r="P19" s="59"/>
      <c r="Q19" s="59"/>
      <c r="S19" s="89"/>
      <c r="AO19" s="85"/>
    </row>
    <row r="20" spans="4:45" x14ac:dyDescent="0.2">
      <c r="D20" s="59"/>
      <c r="E20" s="59"/>
      <c r="F20" s="59"/>
      <c r="G20" s="59"/>
      <c r="H20" s="59"/>
      <c r="I20" s="59"/>
      <c r="J20" s="59"/>
      <c r="K20" s="59"/>
      <c r="L20" s="59"/>
      <c r="M20" s="59"/>
      <c r="N20" s="59"/>
      <c r="O20" s="59"/>
      <c r="P20" s="59"/>
      <c r="Q20" s="59"/>
      <c r="S20" s="89"/>
      <c r="AO20" s="85"/>
    </row>
    <row r="21" spans="4:45" x14ac:dyDescent="0.2">
      <c r="S21" s="89"/>
    </row>
    <row r="22" spans="4:45" x14ac:dyDescent="0.2">
      <c r="S22" s="89"/>
      <c r="AA22" s="86"/>
      <c r="AB22" s="86"/>
      <c r="AR22" s="86"/>
      <c r="AS22" s="86"/>
    </row>
    <row r="23" spans="4:45" x14ac:dyDescent="0.2">
      <c r="S23" s="89"/>
      <c r="AA23" s="86"/>
      <c r="AB23" s="86"/>
      <c r="AR23" s="86"/>
      <c r="AS23" s="86"/>
    </row>
    <row r="24" spans="4:45" x14ac:dyDescent="0.2">
      <c r="S24" s="89"/>
      <c r="AA24" s="86"/>
      <c r="AB24" s="86"/>
    </row>
    <row r="25" spans="4:45" x14ac:dyDescent="0.2">
      <c r="S25" s="89"/>
      <c r="AA25" s="86"/>
      <c r="AB25" s="86"/>
      <c r="AS25" s="86"/>
    </row>
    <row r="26" spans="4:45" x14ac:dyDescent="0.2">
      <c r="S26" s="89"/>
    </row>
    <row r="27" spans="4:45" x14ac:dyDescent="0.2">
      <c r="S27" s="89"/>
    </row>
    <row r="28" spans="4:45" x14ac:dyDescent="0.2">
      <c r="S28" s="89"/>
    </row>
    <row r="29" spans="4:45" x14ac:dyDescent="0.2">
      <c r="S29" s="89"/>
    </row>
    <row r="30" spans="4:45" x14ac:dyDescent="0.2">
      <c r="S30" s="89"/>
    </row>
    <row r="31" spans="4:45" x14ac:dyDescent="0.2">
      <c r="S31" s="89"/>
    </row>
    <row r="32" spans="4:45" x14ac:dyDescent="0.2">
      <c r="S32" s="89"/>
    </row>
    <row r="33" spans="19:21" x14ac:dyDescent="0.2">
      <c r="S33" s="89"/>
    </row>
    <row r="34" spans="19:21" x14ac:dyDescent="0.2">
      <c r="S34" s="89"/>
    </row>
    <row r="35" spans="19:21" x14ac:dyDescent="0.2">
      <c r="S35" s="89"/>
    </row>
    <row r="36" spans="19:21" x14ac:dyDescent="0.2">
      <c r="S36" s="89"/>
    </row>
    <row r="37" spans="19:21" x14ac:dyDescent="0.2">
      <c r="S37" s="89"/>
      <c r="U37" s="82" t="s">
        <v>21</v>
      </c>
    </row>
    <row r="38" spans="19:21" x14ac:dyDescent="0.2">
      <c r="S38" s="89"/>
      <c r="U38" s="82" t="s">
        <v>345</v>
      </c>
    </row>
    <row r="39" spans="19:21" x14ac:dyDescent="0.2">
      <c r="S39" s="89"/>
    </row>
    <row r="40" spans="19:21" x14ac:dyDescent="0.2">
      <c r="S40" s="89"/>
    </row>
  </sheetData>
  <mergeCells count="4">
    <mergeCell ref="D13:D17"/>
    <mergeCell ref="F16:F17"/>
    <mergeCell ref="D7:D11"/>
    <mergeCell ref="F10:F1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FC8D1-BA80-44F2-91E0-FDF92A59CE38}">
  <dimension ref="A2:BQ138"/>
  <sheetViews>
    <sheetView workbookViewId="0">
      <selection activeCell="D2" sqref="D2"/>
    </sheetView>
  </sheetViews>
  <sheetFormatPr baseColWidth="10" defaultColWidth="8.83203125" defaultRowHeight="15" x14ac:dyDescent="0.2"/>
  <cols>
    <col min="1" max="2" width="8.83203125" style="33"/>
    <col min="4" max="4" width="11.33203125" customWidth="1"/>
    <col min="19" max="19" width="8.83203125" style="58"/>
    <col min="20" max="26" width="8.83203125" style="81"/>
    <col min="27" max="27" width="8.5" style="81" customWidth="1"/>
    <col min="28" max="16384" width="8.83203125" style="81"/>
  </cols>
  <sheetData>
    <row r="2" spans="4:51" x14ac:dyDescent="0.2">
      <c r="D2" s="87" t="s">
        <v>576</v>
      </c>
      <c r="E2" s="59"/>
      <c r="F2" s="59"/>
      <c r="G2" s="59"/>
      <c r="H2" s="59"/>
      <c r="I2" s="59"/>
      <c r="J2" s="59"/>
      <c r="K2" s="59"/>
      <c r="L2" s="59"/>
      <c r="M2" s="59"/>
      <c r="N2" s="59"/>
      <c r="O2" s="59"/>
      <c r="P2" s="59"/>
      <c r="Q2" s="59"/>
      <c r="R2" s="59"/>
    </row>
    <row r="3" spans="4:51" x14ac:dyDescent="0.2">
      <c r="D3" s="59" t="s">
        <v>346</v>
      </c>
      <c r="E3" s="59"/>
      <c r="F3" s="59" t="s">
        <v>14</v>
      </c>
      <c r="G3" s="65">
        <v>0.05</v>
      </c>
      <c r="H3" s="65">
        <v>0.15</v>
      </c>
      <c r="I3" s="65">
        <v>0.25</v>
      </c>
      <c r="J3" s="65">
        <v>0.35</v>
      </c>
      <c r="K3" s="65">
        <v>0.45</v>
      </c>
      <c r="L3" s="65">
        <v>0.55000000000000004</v>
      </c>
      <c r="M3" s="65">
        <v>0.65</v>
      </c>
      <c r="N3" s="65">
        <v>0.75</v>
      </c>
      <c r="O3" s="65">
        <v>0.85</v>
      </c>
      <c r="P3" s="65">
        <v>0.95</v>
      </c>
      <c r="Q3" s="59"/>
      <c r="R3" s="59"/>
    </row>
    <row r="4" spans="4:51" x14ac:dyDescent="0.2">
      <c r="D4" s="59"/>
      <c r="E4" s="59"/>
      <c r="F4" s="59" t="s">
        <v>15</v>
      </c>
      <c r="G4" s="59">
        <v>0</v>
      </c>
      <c r="H4" s="59">
        <v>1</v>
      </c>
      <c r="I4" s="59"/>
      <c r="J4" s="59"/>
      <c r="K4" s="59"/>
      <c r="L4" s="59"/>
      <c r="M4" s="59"/>
      <c r="N4" s="59"/>
      <c r="O4" s="59"/>
      <c r="P4" s="59"/>
      <c r="Q4" s="59"/>
      <c r="R4" s="59"/>
      <c r="Z4" s="84"/>
      <c r="AA4" s="84"/>
      <c r="AB4" s="84"/>
      <c r="AC4" s="84"/>
      <c r="AD4" s="84"/>
      <c r="AE4" s="84"/>
      <c r="AF4" s="84"/>
      <c r="AG4" s="84"/>
      <c r="AH4" s="84"/>
      <c r="AI4" s="84"/>
      <c r="AP4" s="84"/>
      <c r="AQ4" s="84"/>
      <c r="AR4" s="84"/>
      <c r="AS4" s="84"/>
      <c r="AT4" s="84"/>
      <c r="AU4" s="84"/>
      <c r="AV4" s="84"/>
      <c r="AW4" s="84"/>
      <c r="AX4" s="84"/>
      <c r="AY4" s="84"/>
    </row>
    <row r="5" spans="4:51" x14ac:dyDescent="0.2">
      <c r="D5" s="59"/>
      <c r="E5" s="59"/>
      <c r="F5" s="59"/>
      <c r="G5" s="59"/>
      <c r="H5" s="59"/>
      <c r="I5" s="59"/>
      <c r="J5" s="59"/>
      <c r="K5" s="59"/>
      <c r="L5" s="59"/>
      <c r="M5" s="59"/>
      <c r="N5" s="59"/>
      <c r="O5" s="59"/>
      <c r="P5" s="59"/>
      <c r="Q5" s="59"/>
      <c r="R5" s="59"/>
    </row>
    <row r="6" spans="4:51" x14ac:dyDescent="0.2">
      <c r="D6" s="59"/>
      <c r="E6" s="59"/>
      <c r="F6" s="59"/>
      <c r="G6" s="59"/>
      <c r="H6" s="59"/>
      <c r="I6" s="59"/>
      <c r="J6" s="59"/>
      <c r="K6" s="59"/>
      <c r="L6" s="59"/>
      <c r="M6" s="59"/>
      <c r="N6" s="59"/>
      <c r="O6" s="59"/>
      <c r="P6" s="59"/>
      <c r="Q6" s="59"/>
      <c r="R6" s="59"/>
    </row>
    <row r="7" spans="4:51" x14ac:dyDescent="0.2">
      <c r="D7" s="59" t="s">
        <v>12</v>
      </c>
      <c r="E7" s="59"/>
      <c r="F7" s="59"/>
      <c r="G7" s="59"/>
      <c r="H7" s="59"/>
      <c r="I7" s="59"/>
      <c r="J7" s="59"/>
      <c r="K7" s="59"/>
      <c r="L7" s="59"/>
      <c r="M7" s="59"/>
      <c r="N7" s="59"/>
      <c r="O7" s="59"/>
      <c r="P7" s="59"/>
      <c r="Q7" s="59"/>
      <c r="R7" s="59"/>
      <c r="U7" s="83" t="s">
        <v>536</v>
      </c>
    </row>
    <row r="8" spans="4:51" x14ac:dyDescent="0.2">
      <c r="D8" s="66" t="s">
        <v>24</v>
      </c>
      <c r="E8" s="67"/>
      <c r="F8" s="67" t="s">
        <v>14</v>
      </c>
      <c r="G8" s="67">
        <v>3.2321491241455078</v>
      </c>
      <c r="H8" s="67">
        <v>1.6668181419372559</v>
      </c>
      <c r="I8" s="67">
        <v>0.73940479755401611</v>
      </c>
      <c r="J8" s="67">
        <v>-0.19768343865871429</v>
      </c>
      <c r="K8" s="67">
        <v>-0.58328348398208618</v>
      </c>
      <c r="L8" s="67">
        <v>-0.84187912940979004</v>
      </c>
      <c r="M8" s="67">
        <v>-1.2766194343566895</v>
      </c>
      <c r="N8" s="67">
        <v>-1.8351355791091919</v>
      </c>
      <c r="O8" s="67">
        <v>-1.8998020887374878</v>
      </c>
      <c r="P8" s="68">
        <v>0.32302841544151306</v>
      </c>
      <c r="Q8" s="59"/>
      <c r="R8" s="59"/>
    </row>
    <row r="9" spans="4:51" x14ac:dyDescent="0.2">
      <c r="D9" s="69"/>
      <c r="E9" s="59"/>
      <c r="F9" s="59" t="s">
        <v>15</v>
      </c>
      <c r="G9" s="59">
        <v>-0.4768984317779541</v>
      </c>
      <c r="H9" s="59">
        <v>-0.4768984317779541</v>
      </c>
      <c r="I9" s="59"/>
      <c r="J9" s="59"/>
      <c r="K9" s="59"/>
      <c r="L9" s="59"/>
      <c r="M9" s="59"/>
      <c r="N9" s="59"/>
      <c r="O9" s="59"/>
      <c r="P9" s="70"/>
      <c r="Q9" s="59"/>
      <c r="R9" s="59"/>
    </row>
    <row r="10" spans="4:51" x14ac:dyDescent="0.2">
      <c r="D10" s="69"/>
      <c r="E10" s="59"/>
      <c r="F10" s="59"/>
      <c r="G10" s="59"/>
      <c r="H10" s="59"/>
      <c r="I10" s="59"/>
      <c r="J10" s="71" t="s">
        <v>16</v>
      </c>
      <c r="K10" s="71" t="s">
        <v>17</v>
      </c>
      <c r="L10" s="71" t="s">
        <v>18</v>
      </c>
      <c r="M10" s="59"/>
      <c r="N10" s="59"/>
      <c r="O10" s="59"/>
      <c r="P10" s="70"/>
      <c r="Q10" s="59"/>
      <c r="R10" s="59"/>
    </row>
    <row r="11" spans="4:51" x14ac:dyDescent="0.2">
      <c r="D11" s="69"/>
      <c r="E11" s="59"/>
      <c r="F11" s="72" t="s">
        <v>19</v>
      </c>
      <c r="G11" s="73">
        <v>0</v>
      </c>
      <c r="H11" s="73">
        <v>0.16</v>
      </c>
      <c r="I11" s="59"/>
      <c r="J11" s="71">
        <v>-2</v>
      </c>
      <c r="K11" s="71">
        <v>0.157</v>
      </c>
      <c r="L11" s="71">
        <v>0.1216</v>
      </c>
      <c r="M11" s="59"/>
      <c r="N11" s="59"/>
      <c r="O11" s="59"/>
      <c r="P11" s="70"/>
      <c r="Q11" s="59"/>
      <c r="R11" s="59"/>
      <c r="AN11" s="85"/>
      <c r="AO11" s="85"/>
    </row>
    <row r="12" spans="4:51" x14ac:dyDescent="0.2">
      <c r="D12" s="74"/>
      <c r="E12" s="75"/>
      <c r="F12" s="76"/>
      <c r="G12" s="77">
        <v>2.6638443470001221</v>
      </c>
      <c r="H12" s="77">
        <v>2.6638443470001221</v>
      </c>
      <c r="I12" s="75"/>
      <c r="J12" s="78">
        <v>4</v>
      </c>
      <c r="K12" s="78">
        <v>0.157</v>
      </c>
      <c r="L12" s="78">
        <v>0.1216</v>
      </c>
      <c r="M12" s="75"/>
      <c r="N12" s="75"/>
      <c r="O12" s="75"/>
      <c r="P12" s="79"/>
      <c r="Q12" s="59"/>
      <c r="R12" s="59"/>
      <c r="U12" s="84"/>
      <c r="V12" s="84"/>
      <c r="W12" s="84"/>
      <c r="X12" s="84"/>
      <c r="Y12" s="84"/>
      <c r="Z12" s="84"/>
      <c r="AA12" s="84"/>
      <c r="AB12" s="84"/>
    </row>
    <row r="13" spans="4:51" x14ac:dyDescent="0.2">
      <c r="D13" s="59"/>
      <c r="E13" s="59"/>
      <c r="F13" s="59"/>
      <c r="G13" s="59"/>
      <c r="H13" s="59"/>
      <c r="I13" s="59"/>
      <c r="J13" s="59"/>
      <c r="K13" s="59"/>
      <c r="L13" s="59"/>
      <c r="M13" s="59"/>
      <c r="N13" s="59"/>
      <c r="O13" s="59"/>
      <c r="P13" s="59"/>
      <c r="Q13" s="59"/>
      <c r="R13" s="59"/>
    </row>
    <row r="14" spans="4:51" x14ac:dyDescent="0.2">
      <c r="D14" s="59" t="s">
        <v>350</v>
      </c>
      <c r="E14" s="59"/>
      <c r="F14" s="59"/>
      <c r="G14" s="59"/>
      <c r="H14" s="59"/>
      <c r="I14" s="59"/>
      <c r="J14" s="59"/>
      <c r="K14" s="59"/>
      <c r="L14" s="59"/>
      <c r="M14" s="59"/>
      <c r="N14" s="59"/>
      <c r="O14" s="59"/>
      <c r="P14" s="59"/>
      <c r="Q14" s="59"/>
      <c r="R14" s="59"/>
    </row>
    <row r="16" spans="4:51" x14ac:dyDescent="0.2">
      <c r="N16" s="14"/>
      <c r="O16" s="14"/>
      <c r="P16" s="14"/>
      <c r="Q16" s="14"/>
      <c r="R16" s="14"/>
      <c r="S16" s="91"/>
      <c r="T16" s="84"/>
      <c r="U16" s="84"/>
    </row>
    <row r="24" spans="21:36" x14ac:dyDescent="0.2">
      <c r="AA24" s="84"/>
      <c r="AB24" s="84"/>
      <c r="AC24" s="84"/>
      <c r="AD24" s="84"/>
      <c r="AE24" s="84"/>
      <c r="AF24" s="84"/>
      <c r="AG24" s="84"/>
      <c r="AH24" s="84"/>
      <c r="AI24" s="84"/>
      <c r="AJ24" s="84"/>
    </row>
    <row r="25" spans="21:36" x14ac:dyDescent="0.2">
      <c r="U25" s="82" t="s">
        <v>21</v>
      </c>
    </row>
    <row r="26" spans="21:36" x14ac:dyDescent="0.2">
      <c r="U26" s="82" t="s">
        <v>345</v>
      </c>
    </row>
    <row r="27" spans="21:36" x14ac:dyDescent="0.2">
      <c r="V27" s="84"/>
    </row>
    <row r="30" spans="21:36" x14ac:dyDescent="0.2">
      <c r="X30" s="90"/>
    </row>
    <row r="33" spans="26:54" x14ac:dyDescent="0.2">
      <c r="Z33" s="85"/>
    </row>
    <row r="34" spans="26:54" x14ac:dyDescent="0.2">
      <c r="Z34" s="85"/>
    </row>
    <row r="37" spans="26:54" x14ac:dyDescent="0.2">
      <c r="AE37" s="84"/>
      <c r="AF37" s="84"/>
      <c r="AG37" s="84"/>
      <c r="AH37" s="84"/>
      <c r="AI37" s="84"/>
      <c r="AJ37" s="84"/>
    </row>
    <row r="41" spans="26:54" x14ac:dyDescent="0.2">
      <c r="AB41" s="92"/>
      <c r="AC41" s="92"/>
    </row>
    <row r="42" spans="26:54" x14ac:dyDescent="0.2">
      <c r="AB42" s="92"/>
      <c r="AC42" s="92"/>
    </row>
    <row r="47" spans="26:54" x14ac:dyDescent="0.2">
      <c r="AK47" s="84"/>
      <c r="AL47" s="84"/>
      <c r="AM47" s="84"/>
      <c r="AN47" s="84"/>
      <c r="AS47" s="84"/>
      <c r="AT47" s="84"/>
      <c r="AU47" s="84"/>
      <c r="AV47" s="84"/>
      <c r="AW47" s="84"/>
      <c r="AX47" s="84"/>
      <c r="AY47" s="84"/>
      <c r="AZ47" s="84"/>
      <c r="BA47" s="84"/>
      <c r="BB47" s="84"/>
    </row>
    <row r="50" spans="27:43" x14ac:dyDescent="0.2">
      <c r="AP50" s="93"/>
      <c r="AQ50" s="93"/>
    </row>
    <row r="51" spans="27:43" x14ac:dyDescent="0.2">
      <c r="AP51" s="93"/>
      <c r="AQ51" s="93"/>
    </row>
    <row r="53" spans="27:43" x14ac:dyDescent="0.2">
      <c r="AQ53" s="93"/>
    </row>
    <row r="59" spans="27:43" x14ac:dyDescent="0.2">
      <c r="AA59" s="86"/>
      <c r="AB59" s="86"/>
      <c r="AE59" s="84"/>
      <c r="AF59" s="84"/>
      <c r="AG59" s="84"/>
      <c r="AH59" s="84"/>
      <c r="AI59" s="84"/>
      <c r="AJ59" s="84"/>
    </row>
    <row r="60" spans="27:43" x14ac:dyDescent="0.2">
      <c r="AA60" s="86"/>
      <c r="AB60" s="86"/>
    </row>
    <row r="63" spans="27:43" x14ac:dyDescent="0.2">
      <c r="AC63" s="86"/>
    </row>
    <row r="68" spans="37:69" x14ac:dyDescent="0.2">
      <c r="AK68" s="84"/>
      <c r="AL68" s="84"/>
      <c r="AM68" s="84"/>
      <c r="AN68" s="84"/>
      <c r="AS68" s="84"/>
      <c r="AT68" s="84"/>
      <c r="AU68" s="84"/>
      <c r="AV68" s="84"/>
      <c r="AW68" s="84"/>
      <c r="AX68" s="84"/>
      <c r="AY68" s="84"/>
      <c r="AZ68" s="84"/>
      <c r="BA68" s="84"/>
      <c r="BB68" s="84"/>
      <c r="BH68" s="84"/>
      <c r="BI68" s="84"/>
      <c r="BJ68" s="84"/>
      <c r="BK68" s="84"/>
      <c r="BL68" s="84"/>
      <c r="BM68" s="84"/>
      <c r="BN68" s="84"/>
      <c r="BO68" s="84"/>
      <c r="BP68" s="84"/>
      <c r="BQ68" s="84"/>
    </row>
    <row r="72" spans="37:69" x14ac:dyDescent="0.2">
      <c r="AP72" s="94"/>
      <c r="AQ72" s="94"/>
    </row>
    <row r="73" spans="37:69" x14ac:dyDescent="0.2">
      <c r="AP73" s="94"/>
      <c r="AQ73" s="94"/>
    </row>
    <row r="75" spans="37:69" x14ac:dyDescent="0.2">
      <c r="AQ75" s="94"/>
    </row>
    <row r="83" spans="27:55" x14ac:dyDescent="0.2">
      <c r="AA83" s="86"/>
      <c r="AB83" s="86"/>
    </row>
    <row r="84" spans="27:55" x14ac:dyDescent="0.2">
      <c r="AA84" s="86"/>
      <c r="AB84" s="86"/>
    </row>
    <row r="85" spans="27:55" x14ac:dyDescent="0.2">
      <c r="AA85" s="86"/>
      <c r="AB85" s="86"/>
    </row>
    <row r="86" spans="27:55" x14ac:dyDescent="0.2">
      <c r="AA86" s="86"/>
      <c r="AB86" s="86"/>
    </row>
    <row r="90" spans="27:55" x14ac:dyDescent="0.2">
      <c r="AK90" s="84"/>
      <c r="AL90" s="84"/>
      <c r="AM90" s="84"/>
      <c r="AN90" s="84"/>
      <c r="AQ90" s="86"/>
      <c r="AR90" s="86"/>
      <c r="AT90" s="84"/>
      <c r="AU90" s="84"/>
      <c r="AV90" s="84"/>
      <c r="AW90" s="84"/>
      <c r="AX90" s="84"/>
      <c r="AY90" s="84"/>
      <c r="AZ90" s="84"/>
      <c r="BA90" s="84"/>
      <c r="BB90" s="84"/>
      <c r="BC90" s="84"/>
    </row>
    <row r="91" spans="27:55" x14ac:dyDescent="0.2">
      <c r="AQ91" s="86"/>
      <c r="AR91" s="86"/>
    </row>
    <row r="94" spans="27:55" x14ac:dyDescent="0.2">
      <c r="AR94" s="86"/>
    </row>
    <row r="104" spans="27:57" x14ac:dyDescent="0.2">
      <c r="AA104" s="86"/>
      <c r="AB104" s="86"/>
    </row>
    <row r="105" spans="27:57" x14ac:dyDescent="0.2">
      <c r="AA105" s="86"/>
      <c r="AB105" s="86"/>
    </row>
    <row r="106" spans="27:57" x14ac:dyDescent="0.2">
      <c r="AA106" s="86"/>
      <c r="AB106" s="86"/>
    </row>
    <row r="107" spans="27:57" x14ac:dyDescent="0.2">
      <c r="AA107" s="86"/>
      <c r="AB107" s="86"/>
    </row>
    <row r="111" spans="27:57" x14ac:dyDescent="0.2">
      <c r="AV111" s="84"/>
      <c r="AW111" s="84"/>
      <c r="AX111" s="84"/>
      <c r="AY111" s="84"/>
      <c r="AZ111" s="84"/>
      <c r="BA111" s="84"/>
      <c r="BB111" s="84"/>
      <c r="BC111" s="84"/>
      <c r="BD111" s="84"/>
      <c r="BE111" s="84"/>
    </row>
    <row r="112" spans="27:57" x14ac:dyDescent="0.2">
      <c r="AM112" s="84"/>
      <c r="AN112" s="84"/>
    </row>
    <row r="113" spans="44:45" x14ac:dyDescent="0.2">
      <c r="AR113" s="86"/>
      <c r="AS113" s="86"/>
    </row>
    <row r="114" spans="44:45" x14ac:dyDescent="0.2">
      <c r="AR114" s="86"/>
      <c r="AS114" s="86"/>
    </row>
    <row r="115" spans="44:45" x14ac:dyDescent="0.2">
      <c r="AR115" s="86"/>
      <c r="AS115" s="86"/>
    </row>
    <row r="116" spans="44:45" x14ac:dyDescent="0.2">
      <c r="AR116" s="86"/>
      <c r="AS116" s="86"/>
    </row>
    <row r="133" spans="39:57" x14ac:dyDescent="0.2">
      <c r="AM133" s="84"/>
      <c r="AN133" s="84"/>
      <c r="AV133" s="84"/>
      <c r="AW133" s="84"/>
      <c r="AX133" s="84"/>
      <c r="AY133" s="84"/>
      <c r="AZ133" s="84"/>
      <c r="BA133" s="84"/>
      <c r="BB133" s="84"/>
      <c r="BC133" s="84"/>
      <c r="BD133" s="84"/>
      <c r="BE133" s="84"/>
    </row>
    <row r="135" spans="39:57" x14ac:dyDescent="0.2">
      <c r="AR135" s="86"/>
      <c r="AS135" s="86"/>
    </row>
    <row r="136" spans="39:57" x14ac:dyDescent="0.2">
      <c r="AR136" s="86"/>
      <c r="AS136" s="86"/>
    </row>
    <row r="138" spans="39:57" x14ac:dyDescent="0.2">
      <c r="AS138" s="86"/>
    </row>
  </sheetData>
  <mergeCells count="2">
    <mergeCell ref="D8:D12"/>
    <mergeCell ref="F11:F1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69AE8-48A8-45F8-B2C8-C2EBBB1FC338}">
  <dimension ref="A2:BQ114"/>
  <sheetViews>
    <sheetView workbookViewId="0">
      <selection activeCell="U6" sqref="U6"/>
    </sheetView>
  </sheetViews>
  <sheetFormatPr baseColWidth="10" defaultColWidth="8.83203125" defaultRowHeight="15" x14ac:dyDescent="0.2"/>
  <cols>
    <col min="4" max="4" width="11.33203125" customWidth="1"/>
    <col min="19" max="19" width="8.83203125" style="58"/>
    <col min="20" max="27" width="8.83203125" style="81"/>
    <col min="28" max="28" width="8.5" style="81" customWidth="1"/>
    <col min="29" max="16384" width="8.83203125" style="81"/>
  </cols>
  <sheetData>
    <row r="2" spans="4:69" x14ac:dyDescent="0.2">
      <c r="D2" s="87" t="s">
        <v>596</v>
      </c>
      <c r="E2" s="59"/>
      <c r="F2" s="59"/>
      <c r="G2" s="59"/>
      <c r="H2" s="59"/>
      <c r="I2" s="59"/>
      <c r="J2" s="59"/>
      <c r="K2" s="59"/>
      <c r="L2" s="59"/>
      <c r="M2" s="59"/>
      <c r="N2" s="59"/>
      <c r="O2" s="59"/>
      <c r="P2" s="59"/>
      <c r="Q2" s="59"/>
    </row>
    <row r="3" spans="4:69" x14ac:dyDescent="0.2">
      <c r="D3" s="59" t="s">
        <v>346</v>
      </c>
      <c r="E3" s="59"/>
      <c r="F3" s="59" t="s">
        <v>14</v>
      </c>
      <c r="G3" s="65">
        <v>0.05</v>
      </c>
      <c r="H3" s="65">
        <v>0.15</v>
      </c>
      <c r="I3" s="65">
        <v>0.25</v>
      </c>
      <c r="J3" s="65">
        <v>0.35</v>
      </c>
      <c r="K3" s="65">
        <v>0.45</v>
      </c>
      <c r="L3" s="65">
        <v>0.55000000000000004</v>
      </c>
      <c r="M3" s="65">
        <v>0.65</v>
      </c>
      <c r="N3" s="65">
        <v>0.75</v>
      </c>
      <c r="O3" s="65">
        <v>0.85</v>
      </c>
      <c r="P3" s="65">
        <v>0.95</v>
      </c>
      <c r="Q3" s="65"/>
      <c r="R3" s="13"/>
      <c r="S3" s="95"/>
      <c r="T3" s="98"/>
    </row>
    <row r="4" spans="4:69" x14ac:dyDescent="0.2">
      <c r="D4" s="59"/>
      <c r="E4" s="59"/>
      <c r="F4" s="59" t="s">
        <v>15</v>
      </c>
      <c r="G4" s="59">
        <v>0</v>
      </c>
      <c r="H4" s="59">
        <v>1</v>
      </c>
      <c r="I4" s="59"/>
      <c r="J4" s="59"/>
      <c r="K4" s="59"/>
      <c r="L4" s="59"/>
      <c r="M4" s="59"/>
      <c r="N4" s="59"/>
      <c r="O4" s="59"/>
      <c r="P4" s="59"/>
      <c r="Q4" s="59"/>
      <c r="AD4" s="84"/>
      <c r="AE4" s="84"/>
      <c r="AF4" s="84"/>
      <c r="AG4" s="84"/>
      <c r="AH4" s="84"/>
      <c r="AI4" s="84"/>
      <c r="AJ4" s="84"/>
      <c r="AK4" s="84"/>
      <c r="AL4" s="84"/>
      <c r="AR4" s="84"/>
      <c r="AS4" s="84"/>
      <c r="AT4" s="84"/>
      <c r="AU4" s="84"/>
      <c r="AV4" s="84"/>
      <c r="AW4" s="84"/>
      <c r="AX4" s="84"/>
      <c r="AY4" s="84"/>
      <c r="AZ4" s="84"/>
      <c r="BA4" s="84"/>
      <c r="BH4" s="84"/>
      <c r="BI4" s="84"/>
      <c r="BJ4" s="84"/>
      <c r="BK4" s="84"/>
      <c r="BL4" s="84"/>
      <c r="BM4" s="84"/>
      <c r="BN4" s="84"/>
      <c r="BO4" s="84"/>
      <c r="BP4" s="84"/>
      <c r="BQ4" s="84"/>
    </row>
    <row r="5" spans="4:69" x14ac:dyDescent="0.2">
      <c r="D5" s="59"/>
      <c r="E5" s="59"/>
      <c r="F5" s="59"/>
      <c r="G5" s="59"/>
      <c r="H5" s="59"/>
      <c r="I5" s="59"/>
      <c r="J5" s="59"/>
      <c r="K5" s="59"/>
      <c r="L5" s="59"/>
      <c r="M5" s="59"/>
      <c r="N5" s="59"/>
      <c r="O5" s="59"/>
      <c r="P5" s="59"/>
      <c r="Q5" s="59"/>
      <c r="U5" s="100" t="s">
        <v>596</v>
      </c>
    </row>
    <row r="6" spans="4:69" x14ac:dyDescent="0.2">
      <c r="D6" s="59" t="s">
        <v>12</v>
      </c>
      <c r="E6" s="59"/>
      <c r="F6" s="59"/>
      <c r="G6" s="59"/>
      <c r="H6" s="59"/>
      <c r="I6" s="59"/>
      <c r="J6" s="59"/>
      <c r="K6" s="59"/>
      <c r="L6" s="59"/>
      <c r="M6" s="59"/>
      <c r="N6" s="59"/>
      <c r="O6" s="59"/>
      <c r="P6" s="59"/>
      <c r="Q6" s="59"/>
    </row>
    <row r="7" spans="4:69" x14ac:dyDescent="0.2">
      <c r="D7" s="66" t="s">
        <v>25</v>
      </c>
      <c r="E7" s="67"/>
      <c r="F7" s="67" t="s">
        <v>14</v>
      </c>
      <c r="G7" s="67">
        <v>-1.2466686964035034</v>
      </c>
      <c r="H7" s="67">
        <v>-0.53700196743011475</v>
      </c>
      <c r="I7" s="67">
        <v>-2.0212912932038307E-2</v>
      </c>
      <c r="J7" s="67">
        <v>0.59819960594177246</v>
      </c>
      <c r="K7" s="67">
        <v>1.0594427585601807</v>
      </c>
      <c r="L7" s="67">
        <v>1.5020754337310791</v>
      </c>
      <c r="M7" s="67">
        <v>1.8628494739532471</v>
      </c>
      <c r="N7" s="67">
        <v>2.0647828578948975</v>
      </c>
      <c r="O7" s="67">
        <v>2.2504606246948242</v>
      </c>
      <c r="P7" s="68">
        <v>1.9209086894989014</v>
      </c>
      <c r="Q7" s="97"/>
      <c r="R7" s="34"/>
      <c r="S7" s="96"/>
      <c r="T7" s="99"/>
    </row>
    <row r="8" spans="4:69" x14ac:dyDescent="0.2">
      <c r="D8" s="69"/>
      <c r="E8" s="59"/>
      <c r="F8" s="59" t="s">
        <v>15</v>
      </c>
      <c r="G8" s="59">
        <v>1.6040582656860352</v>
      </c>
      <c r="H8" s="59">
        <v>1.6040582656860352</v>
      </c>
      <c r="I8" s="59"/>
      <c r="J8" s="59"/>
      <c r="K8" s="59"/>
      <c r="L8" s="59"/>
      <c r="M8" s="59"/>
      <c r="N8" s="59"/>
      <c r="O8" s="59"/>
      <c r="P8" s="70"/>
      <c r="Q8" s="97"/>
      <c r="R8" s="34"/>
      <c r="S8" s="96"/>
      <c r="T8" s="99"/>
    </row>
    <row r="9" spans="4:69" x14ac:dyDescent="0.2">
      <c r="D9" s="69"/>
      <c r="E9" s="59"/>
      <c r="F9" s="59"/>
      <c r="G9" s="59"/>
      <c r="H9" s="59"/>
      <c r="I9" s="59"/>
      <c r="J9" s="71" t="s">
        <v>16</v>
      </c>
      <c r="K9" s="71" t="s">
        <v>17</v>
      </c>
      <c r="L9" s="71" t="s">
        <v>18</v>
      </c>
      <c r="M9" s="59"/>
      <c r="N9" s="59"/>
      <c r="O9" s="59"/>
      <c r="P9" s="70"/>
      <c r="Q9" s="97"/>
      <c r="R9" s="34"/>
      <c r="S9" s="96"/>
      <c r="T9" s="99"/>
    </row>
    <row r="10" spans="4:69" x14ac:dyDescent="0.2">
      <c r="D10" s="69"/>
      <c r="E10" s="59"/>
      <c r="F10" s="72" t="s">
        <v>19</v>
      </c>
      <c r="G10" s="73">
        <v>0</v>
      </c>
      <c r="H10" s="73">
        <v>0.2601</v>
      </c>
      <c r="I10" s="59"/>
      <c r="J10" s="71">
        <v>-1.5</v>
      </c>
      <c r="K10" s="71">
        <v>0.2601</v>
      </c>
      <c r="L10" s="71">
        <v>0.25969999999999999</v>
      </c>
      <c r="M10" s="59"/>
      <c r="N10" s="59"/>
      <c r="O10" s="59"/>
      <c r="P10" s="70"/>
      <c r="Q10" s="97"/>
      <c r="R10" s="34"/>
      <c r="S10" s="96"/>
      <c r="T10" s="99"/>
    </row>
    <row r="11" spans="4:69" x14ac:dyDescent="0.2">
      <c r="D11" s="74"/>
      <c r="E11" s="75"/>
      <c r="F11" s="76"/>
      <c r="G11" s="77">
        <v>-0.69043391942977905</v>
      </c>
      <c r="H11" s="77">
        <v>-0.69043391942977905</v>
      </c>
      <c r="I11" s="75"/>
      <c r="J11" s="78">
        <v>2.5</v>
      </c>
      <c r="K11" s="78">
        <v>0.2601</v>
      </c>
      <c r="L11" s="78">
        <v>0.25969999999999999</v>
      </c>
      <c r="M11" s="75"/>
      <c r="N11" s="75"/>
      <c r="O11" s="75"/>
      <c r="P11" s="79"/>
      <c r="Q11" s="97"/>
      <c r="R11" s="34"/>
      <c r="S11" s="96"/>
      <c r="T11" s="99"/>
      <c r="AO11" s="85"/>
      <c r="AP11" s="85"/>
    </row>
    <row r="12" spans="4:69" x14ac:dyDescent="0.2">
      <c r="D12" s="59"/>
      <c r="E12" s="59"/>
      <c r="F12" s="59"/>
      <c r="G12" s="59"/>
      <c r="H12" s="59"/>
      <c r="I12" s="59"/>
      <c r="J12" s="59"/>
      <c r="K12" s="59"/>
      <c r="L12" s="59"/>
      <c r="M12" s="59"/>
      <c r="N12" s="59"/>
      <c r="O12" s="59"/>
      <c r="P12" s="59"/>
      <c r="Q12" s="59"/>
    </row>
    <row r="13" spans="4:69" x14ac:dyDescent="0.2">
      <c r="D13" s="59" t="s">
        <v>350</v>
      </c>
      <c r="E13" s="59"/>
      <c r="F13" s="59"/>
      <c r="G13" s="59"/>
      <c r="H13" s="59"/>
      <c r="I13" s="59"/>
      <c r="J13" s="59"/>
      <c r="K13" s="59"/>
      <c r="L13" s="59"/>
      <c r="M13" s="59"/>
      <c r="N13" s="59"/>
      <c r="O13" s="59"/>
      <c r="P13" s="59"/>
      <c r="Q13" s="59"/>
    </row>
    <row r="14" spans="4:69" x14ac:dyDescent="0.2">
      <c r="D14" s="59"/>
      <c r="E14" s="59"/>
      <c r="F14" s="59"/>
      <c r="G14" s="59"/>
      <c r="H14" s="59"/>
      <c r="I14" s="59"/>
      <c r="J14" s="59"/>
      <c r="K14" s="59"/>
      <c r="L14" s="59"/>
      <c r="M14" s="59"/>
      <c r="N14" s="59"/>
      <c r="O14" s="59"/>
      <c r="P14" s="59"/>
      <c r="Q14" s="59"/>
      <c r="V14" s="84"/>
      <c r="W14" s="84"/>
      <c r="X14" s="84"/>
      <c r="Y14" s="84"/>
      <c r="Z14" s="84"/>
      <c r="AA14" s="84"/>
      <c r="AB14" s="84"/>
      <c r="AC14" s="84"/>
    </row>
    <row r="18" spans="21:53" x14ac:dyDescent="0.2">
      <c r="AF18" s="84"/>
      <c r="AG18" s="84"/>
      <c r="AH18" s="84"/>
      <c r="AI18" s="84"/>
      <c r="AJ18" s="84"/>
      <c r="AK18" s="84"/>
      <c r="AL18" s="84"/>
    </row>
    <row r="23" spans="21:53" x14ac:dyDescent="0.2">
      <c r="U23" s="82" t="s">
        <v>21</v>
      </c>
    </row>
    <row r="24" spans="21:53" x14ac:dyDescent="0.2">
      <c r="U24" s="82" t="s">
        <v>345</v>
      </c>
      <c r="AR24" s="84"/>
      <c r="AS24" s="84"/>
      <c r="AT24" s="84"/>
      <c r="AU24" s="84"/>
      <c r="AV24" s="84"/>
      <c r="AW24" s="84"/>
      <c r="AX24" s="84"/>
      <c r="AY24" s="84"/>
      <c r="AZ24" s="84"/>
      <c r="BA24" s="84"/>
    </row>
    <row r="30" spans="21:53" x14ac:dyDescent="0.2">
      <c r="AN30" s="90"/>
    </row>
    <row r="33" spans="28:55" x14ac:dyDescent="0.2">
      <c r="AP33" s="85"/>
    </row>
    <row r="34" spans="28:55" x14ac:dyDescent="0.2">
      <c r="AP34" s="85"/>
    </row>
    <row r="37" spans="28:55" x14ac:dyDescent="0.2">
      <c r="AB37" s="86"/>
      <c r="AC37" s="86"/>
      <c r="AF37" s="84"/>
      <c r="AG37" s="84"/>
      <c r="AH37" s="84"/>
      <c r="AI37" s="84"/>
      <c r="AJ37" s="84"/>
      <c r="AK37" s="84"/>
      <c r="AL37" s="84"/>
    </row>
    <row r="38" spans="28:55" x14ac:dyDescent="0.2">
      <c r="AB38" s="86"/>
      <c r="AC38" s="86"/>
    </row>
    <row r="41" spans="28:55" x14ac:dyDescent="0.2">
      <c r="AD41" s="86"/>
    </row>
    <row r="47" spans="28:55" x14ac:dyDescent="0.2">
      <c r="AM47" s="84"/>
      <c r="AN47" s="84"/>
      <c r="AO47" s="84"/>
      <c r="AT47" s="84"/>
      <c r="AU47" s="84"/>
      <c r="AV47" s="84"/>
      <c r="AW47" s="84"/>
      <c r="AX47" s="84"/>
      <c r="AY47" s="84"/>
      <c r="AZ47" s="84"/>
      <c r="BA47" s="84"/>
      <c r="BB47" s="84"/>
      <c r="BC47" s="84"/>
    </row>
    <row r="50" spans="28:44" x14ac:dyDescent="0.2">
      <c r="AQ50" s="93"/>
      <c r="AR50" s="93"/>
    </row>
    <row r="51" spans="28:44" x14ac:dyDescent="0.2">
      <c r="AR51" s="94"/>
    </row>
    <row r="61" spans="28:44" x14ac:dyDescent="0.2">
      <c r="AB61" s="86"/>
      <c r="AC61" s="86"/>
    </row>
    <row r="62" spans="28:44" x14ac:dyDescent="0.2">
      <c r="AB62" s="86"/>
      <c r="AC62" s="86"/>
    </row>
    <row r="63" spans="28:44" x14ac:dyDescent="0.2">
      <c r="AB63" s="86"/>
      <c r="AC63" s="86"/>
    </row>
    <row r="64" spans="28:44" x14ac:dyDescent="0.2">
      <c r="AB64" s="86"/>
      <c r="AC64" s="86"/>
    </row>
    <row r="66" spans="39:56" x14ac:dyDescent="0.2">
      <c r="AM66" s="84"/>
      <c r="AN66" s="84"/>
      <c r="AO66" s="84"/>
      <c r="AR66" s="86"/>
      <c r="AS66" s="86"/>
      <c r="AU66" s="84"/>
      <c r="AV66" s="84"/>
      <c r="AW66" s="84"/>
      <c r="AX66" s="84"/>
      <c r="AY66" s="84"/>
      <c r="AZ66" s="84"/>
      <c r="BA66" s="84"/>
      <c r="BB66" s="84"/>
      <c r="BC66" s="84"/>
      <c r="BD66" s="84"/>
    </row>
    <row r="67" spans="39:56" x14ac:dyDescent="0.2">
      <c r="AR67" s="86"/>
      <c r="AS67" s="86"/>
    </row>
    <row r="70" spans="39:56" x14ac:dyDescent="0.2">
      <c r="AS70" s="86"/>
    </row>
    <row r="82" spans="28:58" x14ac:dyDescent="0.2">
      <c r="AB82" s="86"/>
      <c r="AC82" s="86"/>
    </row>
    <row r="83" spans="28:58" x14ac:dyDescent="0.2">
      <c r="AB83" s="86"/>
      <c r="AC83" s="86"/>
    </row>
    <row r="84" spans="28:58" x14ac:dyDescent="0.2">
      <c r="AB84" s="86"/>
      <c r="AC84" s="86"/>
    </row>
    <row r="85" spans="28:58" x14ac:dyDescent="0.2">
      <c r="AB85" s="86"/>
      <c r="AC85" s="86"/>
    </row>
    <row r="87" spans="28:58" x14ac:dyDescent="0.2">
      <c r="AW87" s="84"/>
      <c r="AX87" s="84"/>
      <c r="AY87" s="84"/>
      <c r="AZ87" s="84"/>
      <c r="BA87" s="84"/>
      <c r="BB87" s="84"/>
      <c r="BC87" s="84"/>
      <c r="BD87" s="84"/>
      <c r="BE87" s="84"/>
      <c r="BF87" s="84"/>
    </row>
    <row r="88" spans="28:58" x14ac:dyDescent="0.2">
      <c r="AN88" s="84"/>
      <c r="AO88" s="84"/>
    </row>
    <row r="89" spans="28:58" x14ac:dyDescent="0.2">
      <c r="AS89" s="86"/>
      <c r="AT89" s="86"/>
    </row>
    <row r="90" spans="28:58" x14ac:dyDescent="0.2">
      <c r="AS90" s="86"/>
      <c r="AT90" s="86"/>
    </row>
    <row r="91" spans="28:58" x14ac:dyDescent="0.2">
      <c r="AS91" s="86"/>
      <c r="AT91" s="86"/>
    </row>
    <row r="92" spans="28:58" x14ac:dyDescent="0.2">
      <c r="AS92" s="86"/>
      <c r="AT92" s="86"/>
    </row>
    <row r="109" spans="40:58" x14ac:dyDescent="0.2">
      <c r="AN109" s="84"/>
      <c r="AO109" s="84"/>
      <c r="AW109" s="84"/>
      <c r="AX109" s="84"/>
      <c r="AY109" s="84"/>
      <c r="AZ109" s="84"/>
      <c r="BA109" s="84"/>
      <c r="BB109" s="84"/>
      <c r="BC109" s="84"/>
      <c r="BD109" s="84"/>
      <c r="BE109" s="84"/>
      <c r="BF109" s="84"/>
    </row>
    <row r="111" spans="40:58" x14ac:dyDescent="0.2">
      <c r="AS111" s="86"/>
      <c r="AT111" s="86"/>
    </row>
    <row r="112" spans="40:58" x14ac:dyDescent="0.2">
      <c r="AS112" s="86"/>
      <c r="AT112" s="86"/>
    </row>
    <row r="114" spans="46:46" x14ac:dyDescent="0.2">
      <c r="AT114" s="86"/>
    </row>
  </sheetData>
  <mergeCells count="2">
    <mergeCell ref="D7:D11"/>
    <mergeCell ref="F10:F1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BBF01-10F8-4656-9F5F-04073C674B4C}">
  <dimension ref="A2:BQ92"/>
  <sheetViews>
    <sheetView workbookViewId="0">
      <selection activeCell="D2" sqref="D2"/>
    </sheetView>
  </sheetViews>
  <sheetFormatPr baseColWidth="10" defaultColWidth="8.83203125" defaultRowHeight="15" x14ac:dyDescent="0.2"/>
  <cols>
    <col min="1" max="2" width="8.83203125" style="33"/>
    <col min="4" max="4" width="11.33203125" customWidth="1"/>
    <col min="19" max="19" width="8.83203125" style="58"/>
    <col min="20" max="26" width="8.83203125" style="81"/>
    <col min="27" max="27" width="8.5" style="81" customWidth="1"/>
    <col min="28" max="16384" width="8.83203125" style="81"/>
  </cols>
  <sheetData>
    <row r="2" spans="4:68" x14ac:dyDescent="0.2">
      <c r="D2" s="87" t="s">
        <v>544</v>
      </c>
      <c r="E2" s="59"/>
      <c r="F2" s="59"/>
      <c r="G2" s="59"/>
      <c r="H2" s="59"/>
      <c r="I2" s="59"/>
      <c r="J2" s="59"/>
      <c r="K2" s="59"/>
      <c r="L2" s="59"/>
      <c r="M2" s="59"/>
      <c r="N2" s="59"/>
      <c r="O2" s="59"/>
      <c r="P2" s="59"/>
      <c r="Q2" s="59"/>
    </row>
    <row r="3" spans="4:68" x14ac:dyDescent="0.2">
      <c r="D3" s="59" t="s">
        <v>346</v>
      </c>
      <c r="E3" s="59"/>
      <c r="F3" s="59" t="s">
        <v>14</v>
      </c>
      <c r="G3" s="65">
        <v>0.05</v>
      </c>
      <c r="H3" s="65">
        <v>0.15</v>
      </c>
      <c r="I3" s="65">
        <v>0.25</v>
      </c>
      <c r="J3" s="65">
        <v>0.35</v>
      </c>
      <c r="K3" s="65">
        <v>0.45</v>
      </c>
      <c r="L3" s="65">
        <v>0.55000000000000004</v>
      </c>
      <c r="M3" s="65">
        <v>0.65</v>
      </c>
      <c r="N3" s="65">
        <v>0.75</v>
      </c>
      <c r="O3" s="65">
        <v>0.85</v>
      </c>
      <c r="P3" s="65">
        <v>0.95</v>
      </c>
      <c r="Q3" s="65"/>
      <c r="R3" s="13"/>
      <c r="S3" s="95"/>
      <c r="T3" s="98"/>
    </row>
    <row r="4" spans="4:68" x14ac:dyDescent="0.2">
      <c r="D4" s="59"/>
      <c r="E4" s="59"/>
      <c r="F4" s="59" t="s">
        <v>15</v>
      </c>
      <c r="G4" s="59">
        <v>0</v>
      </c>
      <c r="H4" s="59">
        <v>1</v>
      </c>
      <c r="I4" s="59"/>
      <c r="J4" s="59"/>
      <c r="K4" s="59"/>
      <c r="L4" s="59"/>
      <c r="M4" s="59"/>
      <c r="N4" s="59"/>
      <c r="O4" s="59"/>
      <c r="P4" s="59"/>
      <c r="Q4" s="59"/>
      <c r="AC4" s="84"/>
      <c r="AD4" s="84"/>
      <c r="AE4" s="84"/>
      <c r="AF4" s="84"/>
      <c r="AG4" s="84"/>
      <c r="AH4" s="84"/>
      <c r="AI4" s="84"/>
      <c r="AJ4" s="84"/>
      <c r="AK4" s="84"/>
      <c r="AQ4" s="84"/>
      <c r="AR4" s="84"/>
      <c r="AS4" s="84"/>
      <c r="AT4" s="84"/>
      <c r="AU4" s="84"/>
      <c r="AV4" s="84"/>
      <c r="AW4" s="84"/>
      <c r="AX4" s="84"/>
      <c r="AY4" s="84"/>
      <c r="AZ4" s="84"/>
      <c r="BG4" s="84"/>
      <c r="BH4" s="84"/>
      <c r="BI4" s="84"/>
      <c r="BJ4" s="84"/>
      <c r="BK4" s="84"/>
      <c r="BL4" s="84"/>
      <c r="BM4" s="84"/>
      <c r="BN4" s="84"/>
      <c r="BO4" s="84"/>
      <c r="BP4" s="84"/>
    </row>
    <row r="5" spans="4:68" x14ac:dyDescent="0.2">
      <c r="D5" s="59"/>
      <c r="E5" s="59"/>
      <c r="F5" s="59"/>
      <c r="G5" s="59"/>
      <c r="H5" s="59"/>
      <c r="I5" s="59"/>
      <c r="J5" s="59"/>
      <c r="K5" s="59"/>
      <c r="L5" s="59"/>
      <c r="M5" s="59"/>
      <c r="N5" s="59"/>
      <c r="O5" s="59"/>
      <c r="P5" s="59"/>
      <c r="Q5" s="59"/>
      <c r="U5" s="100" t="s">
        <v>545</v>
      </c>
    </row>
    <row r="6" spans="4:68" x14ac:dyDescent="0.2">
      <c r="D6" s="59" t="s">
        <v>12</v>
      </c>
      <c r="E6" s="59"/>
      <c r="F6" s="59"/>
      <c r="G6" s="59"/>
      <c r="H6" s="59"/>
      <c r="I6" s="59"/>
      <c r="J6" s="59"/>
      <c r="K6" s="59"/>
      <c r="L6" s="59"/>
      <c r="M6" s="59"/>
      <c r="N6" s="59"/>
      <c r="O6" s="59"/>
      <c r="P6" s="59"/>
      <c r="Q6" s="59"/>
    </row>
    <row r="7" spans="4:68" x14ac:dyDescent="0.2">
      <c r="D7" s="59"/>
      <c r="E7" s="59"/>
      <c r="F7" s="59"/>
      <c r="G7" s="59"/>
      <c r="H7" s="59"/>
      <c r="I7" s="59"/>
      <c r="J7" s="59"/>
      <c r="K7" s="59"/>
      <c r="L7" s="59"/>
      <c r="M7" s="59"/>
      <c r="N7" s="59"/>
      <c r="O7" s="59"/>
      <c r="P7" s="59"/>
      <c r="Q7" s="59"/>
      <c r="AQ7" s="93"/>
    </row>
    <row r="8" spans="4:68" x14ac:dyDescent="0.2">
      <c r="D8" s="66" t="s">
        <v>27</v>
      </c>
      <c r="E8" s="67"/>
      <c r="F8" s="67" t="s">
        <v>14</v>
      </c>
      <c r="G8" s="67">
        <v>-1.0962997674942017</v>
      </c>
      <c r="H8" s="67">
        <v>-0.77062994241714478</v>
      </c>
      <c r="I8" s="67">
        <v>-0.76218825578689575</v>
      </c>
      <c r="J8" s="67">
        <v>-0.62641876935958862</v>
      </c>
      <c r="K8" s="67">
        <v>-0.33405342698097229</v>
      </c>
      <c r="L8" s="67">
        <v>-0.15388049185276031</v>
      </c>
      <c r="M8" s="67">
        <v>-5.4199334233999252E-2</v>
      </c>
      <c r="N8" s="67">
        <v>-7.146754115819931E-2</v>
      </c>
      <c r="O8" s="67">
        <v>-0.4042472243309021</v>
      </c>
      <c r="P8" s="68">
        <v>-0.62281852960586548</v>
      </c>
      <c r="Q8" s="97"/>
      <c r="R8" s="34"/>
      <c r="S8" s="96"/>
      <c r="T8" s="99"/>
    </row>
    <row r="9" spans="4:68" x14ac:dyDescent="0.2">
      <c r="D9" s="69"/>
      <c r="E9" s="59"/>
      <c r="F9" s="59" t="s">
        <v>15</v>
      </c>
      <c r="G9" s="59">
        <v>-0.43815112113952637</v>
      </c>
      <c r="H9" s="59">
        <v>-0.43815112113952637</v>
      </c>
      <c r="I9" s="59"/>
      <c r="J9" s="59"/>
      <c r="K9" s="59"/>
      <c r="L9" s="59"/>
      <c r="M9" s="59"/>
      <c r="N9" s="59"/>
      <c r="O9" s="59"/>
      <c r="P9" s="70"/>
      <c r="Q9" s="97"/>
      <c r="R9" s="34"/>
      <c r="S9" s="96"/>
      <c r="T9" s="99"/>
    </row>
    <row r="10" spans="4:68" x14ac:dyDescent="0.2">
      <c r="D10" s="69"/>
      <c r="E10" s="59"/>
      <c r="F10" s="59"/>
      <c r="G10" s="59"/>
      <c r="H10" s="59"/>
      <c r="I10" s="59"/>
      <c r="J10" s="71" t="s">
        <v>16</v>
      </c>
      <c r="K10" s="71" t="s">
        <v>17</v>
      </c>
      <c r="L10" s="71" t="s">
        <v>18</v>
      </c>
      <c r="M10" s="59"/>
      <c r="N10" s="59"/>
      <c r="O10" s="59"/>
      <c r="P10" s="70"/>
      <c r="Q10" s="97"/>
      <c r="R10" s="34"/>
      <c r="S10" s="96"/>
      <c r="T10" s="99"/>
    </row>
    <row r="11" spans="4:68" x14ac:dyDescent="0.2">
      <c r="D11" s="69"/>
      <c r="E11" s="59"/>
      <c r="F11" s="72" t="s">
        <v>19</v>
      </c>
      <c r="G11" s="73">
        <v>0</v>
      </c>
      <c r="H11" s="73">
        <v>0.24379999999999999</v>
      </c>
      <c r="I11" s="59"/>
      <c r="J11" s="71">
        <v>-2</v>
      </c>
      <c r="K11" s="71">
        <v>0.24379999999999999</v>
      </c>
      <c r="L11" s="71">
        <v>0.29830000000000001</v>
      </c>
      <c r="M11" s="59"/>
      <c r="N11" s="59"/>
      <c r="O11" s="59"/>
      <c r="P11" s="70"/>
      <c r="Q11" s="97"/>
      <c r="R11" s="34"/>
      <c r="S11" s="96"/>
      <c r="T11" s="99"/>
    </row>
    <row r="12" spans="4:68" x14ac:dyDescent="0.2">
      <c r="D12" s="74"/>
      <c r="E12" s="75"/>
      <c r="F12" s="76"/>
      <c r="G12" s="77">
        <v>-0.90269404649734497</v>
      </c>
      <c r="H12" s="77">
        <v>-0.90269404649734497</v>
      </c>
      <c r="I12" s="75"/>
      <c r="J12" s="78">
        <v>0</v>
      </c>
      <c r="K12" s="78">
        <v>0.24379999999999999</v>
      </c>
      <c r="L12" s="78">
        <v>0.29830000000000001</v>
      </c>
      <c r="M12" s="75"/>
      <c r="N12" s="75"/>
      <c r="O12" s="75"/>
      <c r="P12" s="79"/>
      <c r="Q12" s="97"/>
      <c r="R12" s="34"/>
      <c r="S12" s="96"/>
      <c r="T12" s="99"/>
    </row>
    <row r="13" spans="4:68" x14ac:dyDescent="0.2">
      <c r="D13" s="59"/>
      <c r="E13" s="59"/>
      <c r="F13" s="59"/>
      <c r="G13" s="59"/>
      <c r="H13" s="59"/>
      <c r="I13" s="59"/>
      <c r="J13" s="59"/>
      <c r="K13" s="59"/>
      <c r="L13" s="59"/>
      <c r="M13" s="59"/>
      <c r="N13" s="59"/>
      <c r="O13" s="59"/>
      <c r="P13" s="59"/>
      <c r="Q13" s="59"/>
    </row>
    <row r="14" spans="4:68" x14ac:dyDescent="0.2">
      <c r="D14" s="66" t="s">
        <v>26</v>
      </c>
      <c r="E14" s="67"/>
      <c r="F14" s="67" t="s">
        <v>14</v>
      </c>
      <c r="G14" s="67">
        <v>-0.91593468189239502</v>
      </c>
      <c r="H14" s="67">
        <v>-0.41248956322669983</v>
      </c>
      <c r="I14" s="67">
        <v>-0.45150420069694519</v>
      </c>
      <c r="J14" s="67">
        <v>-0.64655333757400513</v>
      </c>
      <c r="K14" s="67">
        <v>-0.90011608600616455</v>
      </c>
      <c r="L14" s="67">
        <v>-1.2835407257080078</v>
      </c>
      <c r="M14" s="67">
        <v>-1.7477422952651978</v>
      </c>
      <c r="N14" s="67">
        <v>-2.0953235626220703</v>
      </c>
      <c r="O14" s="67">
        <v>-2.5788617134094238</v>
      </c>
      <c r="P14" s="68">
        <v>-2.8615767955780029</v>
      </c>
      <c r="Q14" s="97"/>
      <c r="R14" s="34"/>
      <c r="S14" s="96"/>
      <c r="T14" s="99"/>
    </row>
    <row r="15" spans="4:68" x14ac:dyDescent="0.2">
      <c r="D15" s="69"/>
      <c r="E15" s="59"/>
      <c r="F15" s="59" t="s">
        <v>15</v>
      </c>
      <c r="G15" s="59">
        <v>-2.0644946098327637</v>
      </c>
      <c r="H15" s="59">
        <v>-2.0644946098327637</v>
      </c>
      <c r="I15" s="59"/>
      <c r="J15" s="59"/>
      <c r="K15" s="59"/>
      <c r="L15" s="59"/>
      <c r="M15" s="59"/>
      <c r="N15" s="59"/>
      <c r="O15" s="59"/>
      <c r="P15" s="70"/>
      <c r="Q15" s="97"/>
      <c r="R15" s="34"/>
      <c r="S15" s="96"/>
      <c r="T15" s="99"/>
    </row>
    <row r="16" spans="4:68" x14ac:dyDescent="0.2">
      <c r="D16" s="69"/>
      <c r="E16" s="59"/>
      <c r="F16" s="59"/>
      <c r="G16" s="59"/>
      <c r="H16" s="59"/>
      <c r="I16" s="59"/>
      <c r="J16" s="71" t="s">
        <v>16</v>
      </c>
      <c r="K16" s="71" t="s">
        <v>17</v>
      </c>
      <c r="L16" s="71" t="s">
        <v>18</v>
      </c>
      <c r="M16" s="59"/>
      <c r="N16" s="59"/>
      <c r="O16" s="59"/>
      <c r="P16" s="70"/>
      <c r="Q16" s="97"/>
      <c r="R16" s="34"/>
      <c r="S16" s="96"/>
      <c r="T16" s="99"/>
    </row>
    <row r="17" spans="4:69" x14ac:dyDescent="0.2">
      <c r="D17" s="69"/>
      <c r="E17" s="59"/>
      <c r="F17" s="72" t="s">
        <v>19</v>
      </c>
      <c r="G17" s="73">
        <v>0</v>
      </c>
      <c r="H17" s="73">
        <v>0.68420000000000003</v>
      </c>
      <c r="I17" s="59"/>
      <c r="J17" s="71">
        <v>0</v>
      </c>
      <c r="K17" s="71">
        <v>0.68420000000000003</v>
      </c>
      <c r="L17" s="71">
        <v>0.77410000000000001</v>
      </c>
      <c r="M17" s="59"/>
      <c r="N17" s="59"/>
      <c r="O17" s="59"/>
      <c r="P17" s="70"/>
      <c r="Q17" s="97"/>
      <c r="R17" s="34"/>
      <c r="S17" s="96"/>
      <c r="T17" s="99"/>
    </row>
    <row r="18" spans="4:69" x14ac:dyDescent="0.2">
      <c r="D18" s="74"/>
      <c r="E18" s="75"/>
      <c r="F18" s="76"/>
      <c r="G18" s="77">
        <v>-0.88888305425643921</v>
      </c>
      <c r="H18" s="77">
        <v>-0.88888305425643921</v>
      </c>
      <c r="I18" s="75"/>
      <c r="J18" s="78">
        <v>-3</v>
      </c>
      <c r="K18" s="78">
        <v>0.68420000000000003</v>
      </c>
      <c r="L18" s="78">
        <v>0.77410000000000001</v>
      </c>
      <c r="M18" s="75"/>
      <c r="N18" s="75"/>
      <c r="O18" s="75"/>
      <c r="P18" s="79"/>
      <c r="Q18" s="97"/>
      <c r="R18" s="34"/>
      <c r="S18" s="96"/>
      <c r="T18" s="99"/>
    </row>
    <row r="19" spans="4:69" x14ac:dyDescent="0.2">
      <c r="D19" s="59"/>
      <c r="E19" s="59"/>
      <c r="F19" s="59"/>
      <c r="G19" s="59"/>
      <c r="H19" s="59"/>
      <c r="I19" s="59"/>
      <c r="J19" s="59"/>
      <c r="K19" s="59"/>
      <c r="L19" s="59"/>
      <c r="M19" s="59"/>
      <c r="N19" s="59"/>
      <c r="O19" s="59"/>
      <c r="P19" s="59"/>
      <c r="Q19" s="59"/>
    </row>
    <row r="20" spans="4:69" x14ac:dyDescent="0.2">
      <c r="D20" s="59" t="s">
        <v>350</v>
      </c>
      <c r="E20" s="59"/>
      <c r="F20" s="59"/>
      <c r="G20" s="59"/>
      <c r="H20" s="59"/>
      <c r="I20" s="59"/>
      <c r="J20" s="59"/>
      <c r="K20" s="59"/>
      <c r="L20" s="59"/>
      <c r="M20" s="59"/>
      <c r="N20" s="59"/>
      <c r="O20" s="59"/>
      <c r="P20" s="59"/>
      <c r="Q20" s="59"/>
    </row>
    <row r="22" spans="4:69" x14ac:dyDescent="0.2">
      <c r="AE22" s="84"/>
      <c r="AF22" s="84"/>
      <c r="AG22" s="84"/>
      <c r="AH22" s="84"/>
      <c r="AI22" s="84"/>
      <c r="AJ22" s="84"/>
      <c r="AK22" s="84"/>
      <c r="AL22" s="84"/>
      <c r="AM22" s="84"/>
      <c r="AN22" s="84"/>
      <c r="AS22" s="84"/>
      <c r="AT22" s="84"/>
      <c r="AU22" s="84"/>
      <c r="AV22" s="84"/>
      <c r="AW22" s="84"/>
      <c r="AX22" s="84"/>
      <c r="AY22" s="84"/>
      <c r="AZ22" s="84"/>
      <c r="BA22" s="84"/>
      <c r="BB22" s="84"/>
      <c r="BH22" s="84"/>
      <c r="BI22" s="84"/>
      <c r="BJ22" s="84"/>
      <c r="BK22" s="84"/>
      <c r="BL22" s="84"/>
      <c r="BM22" s="84"/>
      <c r="BN22" s="84"/>
      <c r="BO22" s="84"/>
      <c r="BP22" s="84"/>
      <c r="BQ22" s="84"/>
    </row>
    <row r="26" spans="4:69" x14ac:dyDescent="0.2">
      <c r="AB26" s="92"/>
      <c r="AC26" s="92"/>
      <c r="AP26" s="94"/>
      <c r="AQ26" s="94"/>
    </row>
    <row r="27" spans="4:69" x14ac:dyDescent="0.2">
      <c r="AB27" s="92"/>
      <c r="AC27" s="92"/>
      <c r="AP27" s="94"/>
      <c r="AQ27" s="94"/>
    </row>
    <row r="29" spans="4:69" x14ac:dyDescent="0.2">
      <c r="AQ29" s="94"/>
    </row>
    <row r="38" spans="21:55" x14ac:dyDescent="0.2">
      <c r="U38" s="82" t="s">
        <v>21</v>
      </c>
    </row>
    <row r="39" spans="21:55" x14ac:dyDescent="0.2">
      <c r="U39" s="82" t="s">
        <v>345</v>
      </c>
    </row>
    <row r="44" spans="21:55" x14ac:dyDescent="0.2">
      <c r="AA44" s="86"/>
      <c r="AB44" s="86"/>
      <c r="AE44" s="84"/>
      <c r="AF44" s="84"/>
      <c r="AG44" s="84"/>
      <c r="AH44" s="84"/>
      <c r="AI44" s="84"/>
      <c r="AJ44" s="84"/>
      <c r="AK44" s="84"/>
      <c r="AL44" s="84"/>
      <c r="AM44" s="84"/>
      <c r="AN44" s="84"/>
      <c r="AQ44" s="86"/>
      <c r="AR44" s="86"/>
      <c r="AT44" s="84"/>
      <c r="AU44" s="84"/>
      <c r="AV44" s="84"/>
      <c r="AW44" s="84"/>
      <c r="AX44" s="84"/>
      <c r="AY44" s="84"/>
      <c r="AZ44" s="84"/>
      <c r="BA44" s="84"/>
      <c r="BB44" s="84"/>
      <c r="BC44" s="84"/>
    </row>
    <row r="45" spans="21:55" x14ac:dyDescent="0.2">
      <c r="AA45" s="86"/>
      <c r="AB45" s="86"/>
      <c r="AQ45" s="86"/>
      <c r="AR45" s="86"/>
    </row>
    <row r="48" spans="21:55" x14ac:dyDescent="0.2">
      <c r="AC48" s="86"/>
      <c r="AR48" s="86"/>
    </row>
    <row r="65" spans="27:57" x14ac:dyDescent="0.2">
      <c r="AV65" s="84"/>
      <c r="AW65" s="84"/>
      <c r="AX65" s="84"/>
      <c r="AY65" s="84"/>
      <c r="AZ65" s="84"/>
      <c r="BA65" s="84"/>
      <c r="BB65" s="84"/>
      <c r="BC65" s="84"/>
      <c r="BD65" s="84"/>
      <c r="BE65" s="84"/>
    </row>
    <row r="66" spans="27:57" x14ac:dyDescent="0.2">
      <c r="AM66" s="84"/>
      <c r="AN66" s="84"/>
    </row>
    <row r="67" spans="27:57" x14ac:dyDescent="0.2">
      <c r="AR67" s="86"/>
      <c r="AS67" s="86"/>
    </row>
    <row r="68" spans="27:57" x14ac:dyDescent="0.2">
      <c r="AA68" s="86"/>
      <c r="AB68" s="86"/>
      <c r="AR68" s="86"/>
      <c r="AS68" s="86"/>
    </row>
    <row r="69" spans="27:57" x14ac:dyDescent="0.2">
      <c r="AA69" s="86"/>
      <c r="AB69" s="86"/>
      <c r="AR69" s="86"/>
      <c r="AS69" s="86"/>
    </row>
    <row r="70" spans="27:57" x14ac:dyDescent="0.2">
      <c r="AA70" s="86"/>
      <c r="AB70" s="86"/>
      <c r="AR70" s="86"/>
      <c r="AS70" s="86"/>
    </row>
    <row r="71" spans="27:57" x14ac:dyDescent="0.2">
      <c r="AA71" s="86"/>
      <c r="AB71" s="86"/>
    </row>
    <row r="87" spans="27:57" x14ac:dyDescent="0.2">
      <c r="AM87" s="84"/>
      <c r="AN87" s="84"/>
      <c r="AV87" s="84"/>
      <c r="AW87" s="84"/>
      <c r="AX87" s="84"/>
      <c r="AY87" s="84"/>
      <c r="AZ87" s="84"/>
      <c r="BA87" s="84"/>
      <c r="BB87" s="84"/>
      <c r="BC87" s="84"/>
      <c r="BD87" s="84"/>
      <c r="BE87" s="84"/>
    </row>
    <row r="89" spans="27:57" x14ac:dyDescent="0.2">
      <c r="AA89" s="86"/>
      <c r="AB89" s="86"/>
      <c r="AR89" s="86"/>
      <c r="AS89" s="86"/>
    </row>
    <row r="90" spans="27:57" x14ac:dyDescent="0.2">
      <c r="AA90" s="86"/>
      <c r="AB90" s="86"/>
      <c r="AR90" s="86"/>
      <c r="AS90" s="86"/>
    </row>
    <row r="91" spans="27:57" x14ac:dyDescent="0.2">
      <c r="AA91" s="86"/>
      <c r="AB91" s="86"/>
    </row>
    <row r="92" spans="27:57" x14ac:dyDescent="0.2">
      <c r="AA92" s="86"/>
      <c r="AB92" s="86"/>
      <c r="AS92" s="86"/>
    </row>
  </sheetData>
  <mergeCells count="4">
    <mergeCell ref="D14:D18"/>
    <mergeCell ref="F17:F18"/>
    <mergeCell ref="D8:D12"/>
    <mergeCell ref="F11:F1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807AD-338B-4433-8827-EFF06061690A}">
  <dimension ref="A2:M23"/>
  <sheetViews>
    <sheetView workbookViewId="0">
      <selection activeCell="D2" sqref="D2"/>
    </sheetView>
  </sheetViews>
  <sheetFormatPr baseColWidth="10" defaultColWidth="9.1640625" defaultRowHeight="15" x14ac:dyDescent="0.2"/>
  <cols>
    <col min="4" max="4" width="42.33203125" bestFit="1" customWidth="1"/>
    <col min="5" max="9" width="10.5" bestFit="1" customWidth="1"/>
    <col min="11" max="11" width="9.1640625" style="58"/>
    <col min="12" max="16384" width="9.1640625" style="81"/>
  </cols>
  <sheetData>
    <row r="2" spans="4:13" x14ac:dyDescent="0.2">
      <c r="D2" s="87" t="s">
        <v>543</v>
      </c>
      <c r="E2" s="59"/>
      <c r="F2" s="59"/>
      <c r="G2" s="59"/>
      <c r="H2" s="59"/>
      <c r="I2" s="59"/>
    </row>
    <row r="3" spans="4:13" x14ac:dyDescent="0.2">
      <c r="D3" s="59"/>
      <c r="E3" s="102">
        <v>2003</v>
      </c>
      <c r="F3" s="102">
        <v>2005</v>
      </c>
      <c r="G3" s="102">
        <v>2007</v>
      </c>
      <c r="H3" s="102">
        <v>2010</v>
      </c>
      <c r="I3" s="102">
        <v>2015</v>
      </c>
    </row>
    <row r="4" spans="4:13" ht="16" x14ac:dyDescent="0.2">
      <c r="D4" s="180" t="s">
        <v>355</v>
      </c>
      <c r="E4" s="59">
        <v>1033.3108022269669</v>
      </c>
      <c r="F4" s="59">
        <v>1126.0319364239583</v>
      </c>
      <c r="G4" s="59">
        <v>1248.4184238816497</v>
      </c>
      <c r="H4" s="59">
        <v>1489.4593058359342</v>
      </c>
      <c r="I4" s="59">
        <v>1641.0133582911778</v>
      </c>
    </row>
    <row r="5" spans="4:13" ht="31" x14ac:dyDescent="0.2">
      <c r="D5" s="180" t="s">
        <v>353</v>
      </c>
      <c r="E5" s="59">
        <v>79.069999999999993</v>
      </c>
      <c r="F5" s="59">
        <v>84.22</v>
      </c>
      <c r="G5" s="59">
        <v>77.540000000000006</v>
      </c>
      <c r="H5" s="59">
        <v>75.44</v>
      </c>
      <c r="I5" s="59">
        <v>87.16</v>
      </c>
      <c r="M5" s="100" t="s">
        <v>543</v>
      </c>
    </row>
    <row r="6" spans="4:13" ht="31" x14ac:dyDescent="0.2">
      <c r="D6" s="180" t="s">
        <v>354</v>
      </c>
      <c r="E6" s="59">
        <v>52.05</v>
      </c>
      <c r="F6" s="59">
        <v>58.37</v>
      </c>
      <c r="G6" s="59">
        <v>62.14</v>
      </c>
      <c r="H6" s="59">
        <v>65.819999999999993</v>
      </c>
      <c r="I6" s="59">
        <v>58.75</v>
      </c>
    </row>
    <row r="7" spans="4:13" ht="16" x14ac:dyDescent="0.2">
      <c r="D7" s="180" t="s">
        <v>28</v>
      </c>
      <c r="E7" s="59">
        <v>42.06</v>
      </c>
      <c r="F7" s="59">
        <v>54.29</v>
      </c>
      <c r="G7" s="59">
        <v>54.62</v>
      </c>
      <c r="H7" s="59">
        <v>55.62</v>
      </c>
      <c r="I7" s="59">
        <v>57.14</v>
      </c>
    </row>
    <row r="23" spans="13:13" x14ac:dyDescent="0.2">
      <c r="M23" s="82" t="s">
        <v>356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15061-5CA2-4686-A714-35FA90CD76CC}">
  <dimension ref="A1:AE68"/>
  <sheetViews>
    <sheetView topLeftCell="A25" zoomScale="86" zoomScaleNormal="86" workbookViewId="0">
      <selection activeCell="D4" sqref="D4"/>
    </sheetView>
  </sheetViews>
  <sheetFormatPr baseColWidth="10" defaultColWidth="11.5" defaultRowHeight="15" x14ac:dyDescent="0.2"/>
  <cols>
    <col min="1" max="4" width="11.5" style="160"/>
    <col min="5" max="5" width="12.5" style="160" customWidth="1"/>
    <col min="6" max="6" width="17.5" style="160" bestFit="1" customWidth="1"/>
    <col min="7" max="7" width="11.5" style="160"/>
    <col min="8" max="8" width="14.33203125" style="160" customWidth="1"/>
    <col min="9" max="9" width="14.5" style="160" bestFit="1" customWidth="1"/>
    <col min="10" max="10" width="10" style="160" bestFit="1" customWidth="1"/>
    <col min="11" max="11" width="14.33203125" style="160" bestFit="1" customWidth="1"/>
    <col min="12" max="12" width="15.5" style="160" customWidth="1"/>
    <col min="13" max="13" width="13.1640625" style="160" customWidth="1"/>
    <col min="14" max="15" width="12.1640625" style="166" customWidth="1"/>
    <col min="16" max="16" width="17.5" style="167" customWidth="1"/>
    <col min="17" max="17" width="14.1640625" style="167" customWidth="1"/>
    <col min="18" max="21" width="12.83203125" style="168" customWidth="1"/>
    <col min="22" max="22" width="14.5" style="166" customWidth="1"/>
    <col min="23" max="23" width="14.83203125" style="166" customWidth="1"/>
    <col min="24" max="25" width="14.1640625" style="160" customWidth="1"/>
    <col min="26" max="27" width="15.1640625" style="160" customWidth="1"/>
    <col min="28" max="28" width="14.33203125" style="160" bestFit="1" customWidth="1"/>
    <col min="29" max="29" width="13.1640625" style="160" customWidth="1"/>
    <col min="30" max="30" width="11.5" style="160"/>
    <col min="31" max="31" width="11.5" style="169"/>
    <col min="32" max="16384" width="11.5" style="160"/>
  </cols>
  <sheetData>
    <row r="1" spans="1:31" s="35" customFormat="1" ht="19" x14ac:dyDescent="0.25">
      <c r="E1" s="41"/>
      <c r="F1" s="41"/>
      <c r="G1" s="41"/>
      <c r="N1" s="36"/>
      <c r="O1" s="36"/>
      <c r="P1" s="37"/>
      <c r="Q1" s="37"/>
      <c r="R1" s="38"/>
      <c r="S1" s="38"/>
      <c r="T1" s="38"/>
      <c r="U1" s="38"/>
      <c r="V1" s="36"/>
      <c r="W1" s="36"/>
      <c r="AE1" s="39"/>
    </row>
    <row r="2" spans="1:31" s="104" customFormat="1" ht="18" x14ac:dyDescent="0.2">
      <c r="A2" s="35"/>
      <c r="B2" s="35"/>
      <c r="C2" s="35"/>
      <c r="D2" s="103"/>
      <c r="N2" s="105"/>
      <c r="O2" s="105"/>
      <c r="P2" s="106"/>
      <c r="Q2" s="106"/>
      <c r="R2" s="107"/>
      <c r="S2" s="107"/>
      <c r="T2" s="107"/>
      <c r="U2" s="107"/>
      <c r="V2" s="105"/>
      <c r="W2" s="105"/>
      <c r="AE2" s="108"/>
    </row>
    <row r="3" spans="1:31" s="104" customFormat="1" x14ac:dyDescent="0.2">
      <c r="A3" s="35"/>
      <c r="B3" s="35"/>
      <c r="C3" s="35"/>
      <c r="N3" s="105"/>
      <c r="O3" s="105"/>
      <c r="P3" s="106"/>
      <c r="Q3" s="106"/>
      <c r="R3" s="107"/>
      <c r="S3" s="107"/>
      <c r="T3" s="107"/>
      <c r="U3" s="107"/>
      <c r="V3" s="105"/>
      <c r="W3" s="105"/>
      <c r="AE3" s="108"/>
    </row>
    <row r="4" spans="1:31" s="104" customFormat="1" x14ac:dyDescent="0.2">
      <c r="A4" s="35"/>
      <c r="B4" s="35"/>
      <c r="C4" s="35"/>
      <c r="D4" s="178" t="s">
        <v>541</v>
      </c>
      <c r="N4" s="105"/>
      <c r="O4" s="105"/>
      <c r="P4" s="106"/>
      <c r="Q4" s="106"/>
      <c r="R4" s="107"/>
      <c r="S4" s="107"/>
      <c r="T4" s="107"/>
      <c r="U4" s="107"/>
      <c r="V4" s="105"/>
      <c r="W4" s="105"/>
      <c r="AE4" s="108"/>
    </row>
    <row r="5" spans="1:31" s="122" customFormat="1" x14ac:dyDescent="0.2">
      <c r="A5" s="26"/>
      <c r="B5" s="26"/>
      <c r="C5" s="26"/>
      <c r="D5" s="109" t="s">
        <v>29</v>
      </c>
      <c r="E5" s="110"/>
      <c r="F5" s="110"/>
      <c r="G5" s="111" t="s">
        <v>30</v>
      </c>
      <c r="H5" s="111"/>
      <c r="I5" s="111"/>
      <c r="J5" s="111"/>
      <c r="K5" s="111"/>
      <c r="L5" s="112"/>
      <c r="M5" s="113"/>
      <c r="N5" s="114"/>
      <c r="O5" s="114"/>
      <c r="P5" s="115"/>
      <c r="Q5" s="115"/>
      <c r="R5" s="116"/>
      <c r="S5" s="116"/>
      <c r="T5" s="117"/>
      <c r="U5" s="117"/>
      <c r="V5" s="118"/>
      <c r="W5" s="118"/>
      <c r="X5" s="119"/>
      <c r="Y5" s="119"/>
      <c r="Z5" s="120"/>
      <c r="AA5" s="120"/>
      <c r="AB5" s="120"/>
      <c r="AC5" s="120"/>
      <c r="AD5" s="121"/>
      <c r="AE5" s="121"/>
    </row>
    <row r="6" spans="1:31" s="122" customFormat="1" x14ac:dyDescent="0.2">
      <c r="A6" s="26"/>
      <c r="B6" s="26"/>
      <c r="C6" s="26"/>
      <c r="D6" s="110"/>
      <c r="E6" s="110"/>
      <c r="F6" s="110"/>
      <c r="G6" s="113"/>
      <c r="H6" s="113"/>
      <c r="I6" s="113"/>
      <c r="J6" s="113"/>
      <c r="K6" s="113"/>
      <c r="L6" s="112"/>
      <c r="M6" s="113"/>
      <c r="N6" s="114"/>
      <c r="O6" s="114"/>
      <c r="P6" s="115"/>
      <c r="Q6" s="115"/>
      <c r="R6" s="116"/>
      <c r="S6" s="116"/>
      <c r="T6" s="117"/>
      <c r="U6" s="117"/>
      <c r="V6" s="118"/>
      <c r="W6" s="118"/>
      <c r="X6" s="119"/>
      <c r="Y6" s="119"/>
      <c r="Z6" s="120"/>
      <c r="AA6" s="120"/>
      <c r="AB6" s="120"/>
      <c r="AC6" s="120"/>
      <c r="AD6" s="121"/>
      <c r="AE6" s="121"/>
    </row>
    <row r="7" spans="1:31" s="131" customFormat="1" ht="87" customHeight="1" x14ac:dyDescent="0.15">
      <c r="A7" s="27"/>
      <c r="B7" s="27"/>
      <c r="C7" s="27"/>
      <c r="D7" s="110"/>
      <c r="E7" s="174" t="s">
        <v>32</v>
      </c>
      <c r="F7" s="174"/>
      <c r="G7" s="124"/>
      <c r="H7" s="124" t="s">
        <v>537</v>
      </c>
      <c r="I7" s="124" t="s">
        <v>538</v>
      </c>
      <c r="J7" s="124" t="s">
        <v>32</v>
      </c>
      <c r="K7" s="124" t="s">
        <v>32</v>
      </c>
      <c r="L7" s="125" t="s">
        <v>33</v>
      </c>
      <c r="M7" s="124" t="s">
        <v>34</v>
      </c>
      <c r="N7" s="123" t="s">
        <v>35</v>
      </c>
      <c r="O7" s="123" t="s">
        <v>36</v>
      </c>
      <c r="P7" s="126" t="s">
        <v>37</v>
      </c>
      <c r="Q7" s="126" t="s">
        <v>37</v>
      </c>
      <c r="R7" s="126" t="s">
        <v>38</v>
      </c>
      <c r="S7" s="126" t="s">
        <v>39</v>
      </c>
      <c r="T7" s="127" t="s">
        <v>358</v>
      </c>
      <c r="U7" s="127" t="s">
        <v>358</v>
      </c>
      <c r="V7" s="128" t="s">
        <v>41</v>
      </c>
      <c r="W7" s="128" t="s">
        <v>41</v>
      </c>
      <c r="X7" s="128" t="s">
        <v>42</v>
      </c>
      <c r="Y7" s="128" t="s">
        <v>43</v>
      </c>
      <c r="Z7" s="129" t="s">
        <v>44</v>
      </c>
      <c r="AA7" s="129" t="s">
        <v>359</v>
      </c>
      <c r="AB7" s="129" t="s">
        <v>45</v>
      </c>
      <c r="AC7" s="129" t="s">
        <v>46</v>
      </c>
      <c r="AD7" s="121"/>
      <c r="AE7" s="130" t="s">
        <v>31</v>
      </c>
    </row>
    <row r="8" spans="1:31" s="143" customFormat="1" ht="31.5" customHeight="1" x14ac:dyDescent="0.15">
      <c r="A8" s="28"/>
      <c r="B8" s="28"/>
      <c r="C8" s="28"/>
      <c r="D8" s="114" t="s">
        <v>47</v>
      </c>
      <c r="E8" s="132" t="s">
        <v>48</v>
      </c>
      <c r="F8" s="132" t="s">
        <v>357</v>
      </c>
      <c r="G8" s="133" t="s">
        <v>47</v>
      </c>
      <c r="H8" s="134" t="s">
        <v>49</v>
      </c>
      <c r="I8" s="134" t="s">
        <v>50</v>
      </c>
      <c r="J8" s="134" t="s">
        <v>49</v>
      </c>
      <c r="K8" s="134" t="s">
        <v>50</v>
      </c>
      <c r="L8" s="135" t="s">
        <v>50</v>
      </c>
      <c r="M8" s="134" t="s">
        <v>50</v>
      </c>
      <c r="N8" s="136" t="s">
        <v>50</v>
      </c>
      <c r="O8" s="136" t="s">
        <v>49</v>
      </c>
      <c r="P8" s="137" t="s">
        <v>50</v>
      </c>
      <c r="Q8" s="137" t="s">
        <v>49</v>
      </c>
      <c r="R8" s="137" t="s">
        <v>50</v>
      </c>
      <c r="S8" s="137" t="s">
        <v>49</v>
      </c>
      <c r="T8" s="138" t="s">
        <v>50</v>
      </c>
      <c r="U8" s="138" t="s">
        <v>49</v>
      </c>
      <c r="V8" s="139" t="s">
        <v>50</v>
      </c>
      <c r="W8" s="139" t="s">
        <v>49</v>
      </c>
      <c r="X8" s="139" t="s">
        <v>50</v>
      </c>
      <c r="Y8" s="139" t="s">
        <v>49</v>
      </c>
      <c r="Z8" s="140" t="s">
        <v>49</v>
      </c>
      <c r="AA8" s="140" t="s">
        <v>50</v>
      </c>
      <c r="AB8" s="140" t="s">
        <v>50</v>
      </c>
      <c r="AC8" s="140" t="s">
        <v>49</v>
      </c>
      <c r="AD8" s="141" t="s">
        <v>47</v>
      </c>
      <c r="AE8" s="142" t="s">
        <v>51</v>
      </c>
    </row>
    <row r="9" spans="1:31" s="122" customFormat="1" x14ac:dyDescent="0.2">
      <c r="A9" s="26"/>
      <c r="B9" s="26"/>
      <c r="C9" s="26"/>
      <c r="D9" s="144">
        <v>2001</v>
      </c>
      <c r="E9" s="145">
        <v>125.42072737853303</v>
      </c>
      <c r="F9" s="145">
        <v>16.892588331999995</v>
      </c>
      <c r="G9" s="133" t="s">
        <v>53</v>
      </c>
      <c r="H9" s="133">
        <v>13732.285467</v>
      </c>
      <c r="I9" s="133">
        <v>121340.47162500001</v>
      </c>
      <c r="J9" s="133">
        <f>H9/1000</f>
        <v>13.732285467000001</v>
      </c>
      <c r="K9" s="133">
        <f>I9/1000</f>
        <v>121.34047162500001</v>
      </c>
      <c r="L9" s="146">
        <f>K9-N9-P9-T9-AA9</f>
        <v>1.8530443160000054</v>
      </c>
      <c r="M9" s="133">
        <f>K9-N9</f>
        <v>58.685265102000002</v>
      </c>
      <c r="N9" s="147">
        <v>62.655206523000004</v>
      </c>
      <c r="O9" s="147">
        <v>3.6018899259999997</v>
      </c>
      <c r="P9" s="148">
        <v>16.623343545999997</v>
      </c>
      <c r="Q9" s="148">
        <v>3.5549779140000002</v>
      </c>
      <c r="R9" s="148">
        <v>13.699751882763456</v>
      </c>
      <c r="S9" s="148">
        <v>25.887736768529564</v>
      </c>
      <c r="T9" s="149">
        <f>V9-N9</f>
        <v>14.972955287999994</v>
      </c>
      <c r="U9" s="149">
        <f>W9-O9</f>
        <v>0.72254894499999933</v>
      </c>
      <c r="V9" s="150">
        <v>77.628161810999998</v>
      </c>
      <c r="W9" s="150">
        <v>4.324438870999999</v>
      </c>
      <c r="X9" s="150">
        <v>63.97549042903681</v>
      </c>
      <c r="Y9" s="150">
        <v>31.491035351632046</v>
      </c>
      <c r="Z9" s="151">
        <v>5.7812875119999996</v>
      </c>
      <c r="AA9" s="151">
        <v>25.235921952000002</v>
      </c>
      <c r="AB9" s="151">
        <v>20.797613206903502</v>
      </c>
      <c r="AC9" s="151">
        <v>42.099965995412695</v>
      </c>
      <c r="AD9" s="152">
        <v>2001</v>
      </c>
      <c r="AE9" s="121">
        <v>24.42</v>
      </c>
    </row>
    <row r="10" spans="1:31" s="122" customFormat="1" x14ac:dyDescent="0.2">
      <c r="A10" s="26"/>
      <c r="B10" s="26"/>
      <c r="C10" s="26"/>
      <c r="D10" s="144">
        <v>2002</v>
      </c>
      <c r="E10" s="145">
        <v>130.02468065616802</v>
      </c>
      <c r="F10" s="145">
        <v>20.060883848</v>
      </c>
      <c r="G10" s="133" t="s">
        <v>54</v>
      </c>
      <c r="H10" s="133">
        <v>15592.710313</v>
      </c>
      <c r="I10" s="133">
        <v>122273.884378</v>
      </c>
      <c r="J10" s="133">
        <f t="shared" ref="J10:J27" si="0">H10/1000</f>
        <v>15.592710313</v>
      </c>
      <c r="K10" s="133">
        <f t="shared" ref="K10:K27" si="1">I10/1000</f>
        <v>122.27388437800001</v>
      </c>
      <c r="L10" s="146">
        <f t="shared" ref="L10:L27" si="2">K10-N10-P10-T10-AA10</f>
        <v>1.634836209000003</v>
      </c>
      <c r="M10" s="133">
        <f t="shared" ref="M10:M27" si="3">K10-N10</f>
        <v>59.652061266000004</v>
      </c>
      <c r="N10" s="147">
        <v>62.621823112000001</v>
      </c>
      <c r="O10" s="147">
        <v>3.6953780169999999</v>
      </c>
      <c r="P10" s="148">
        <v>18.558468011000006</v>
      </c>
      <c r="Q10" s="148">
        <v>3.6621236220000002</v>
      </c>
      <c r="R10" s="148">
        <v>15.177785596168658</v>
      </c>
      <c r="S10" s="148">
        <v>23.486126199284314</v>
      </c>
      <c r="T10" s="149">
        <f t="shared" ref="T10:U27" si="4">V10-N10</f>
        <v>12.693138200999996</v>
      </c>
      <c r="U10" s="149">
        <f t="shared" si="4"/>
        <v>0.89158262800000054</v>
      </c>
      <c r="V10" s="150">
        <v>75.314961312999998</v>
      </c>
      <c r="W10" s="150">
        <v>4.5869606450000004</v>
      </c>
      <c r="X10" s="150">
        <v>61.59529624508351</v>
      </c>
      <c r="Y10" s="150">
        <v>29.417340237352747</v>
      </c>
      <c r="Z10" s="151">
        <v>7.1240617359999998</v>
      </c>
      <c r="AA10" s="151">
        <v>26.765618845000002</v>
      </c>
      <c r="AB10" s="151">
        <v>21.889890045740444</v>
      </c>
      <c r="AC10" s="151">
        <v>45.688412039955018</v>
      </c>
      <c r="AD10" s="152">
        <v>2002</v>
      </c>
      <c r="AE10" s="121">
        <v>24.96</v>
      </c>
    </row>
    <row r="11" spans="1:31" s="122" customFormat="1" x14ac:dyDescent="0.2">
      <c r="A11" s="26"/>
      <c r="B11" s="26"/>
      <c r="C11" s="26"/>
      <c r="D11" s="144">
        <v>2003</v>
      </c>
      <c r="E11" s="145">
        <v>153.66106164100003</v>
      </c>
      <c r="F11" s="145">
        <v>22.02296935299999</v>
      </c>
      <c r="G11" s="133" t="s">
        <v>55</v>
      </c>
      <c r="H11" s="133">
        <v>18099.952504000001</v>
      </c>
      <c r="I11" s="133">
        <v>156743.878769</v>
      </c>
      <c r="J11" s="133">
        <f t="shared" si="0"/>
        <v>18.099952504000001</v>
      </c>
      <c r="K11" s="133">
        <f t="shared" si="1"/>
        <v>156.74387876899999</v>
      </c>
      <c r="L11" s="146">
        <f t="shared" si="2"/>
        <v>1.6743709229999695</v>
      </c>
      <c r="M11" s="133">
        <f t="shared" si="3"/>
        <v>73.597974473999997</v>
      </c>
      <c r="N11" s="147">
        <v>83.145904294999994</v>
      </c>
      <c r="O11" s="147">
        <v>4.6411975750000005</v>
      </c>
      <c r="P11" s="148">
        <v>22.137419637000008</v>
      </c>
      <c r="Q11" s="148">
        <v>4.3570171169999998</v>
      </c>
      <c r="R11" s="148">
        <v>14.123307277360952</v>
      </c>
      <c r="S11" s="148">
        <v>24.071980940486558</v>
      </c>
      <c r="T11" s="149">
        <f t="shared" si="4"/>
        <v>16.783701586000021</v>
      </c>
      <c r="U11" s="149">
        <f t="shared" si="4"/>
        <v>0.88138141299999972</v>
      </c>
      <c r="V11" s="150">
        <v>99.929605881000015</v>
      </c>
      <c r="W11" s="150">
        <v>5.5225789880000002</v>
      </c>
      <c r="X11" s="150">
        <v>63.753434370646424</v>
      </c>
      <c r="Y11" s="150">
        <v>30.511566186593793</v>
      </c>
      <c r="Z11" s="151">
        <v>7.9428240820000005</v>
      </c>
      <c r="AA11" s="151">
        <v>33.002482327999999</v>
      </c>
      <c r="AB11" s="151">
        <v>21.055037419762424</v>
      </c>
      <c r="AC11" s="151">
        <v>43.883121131089567</v>
      </c>
      <c r="AD11" s="152">
        <v>2003</v>
      </c>
      <c r="AE11" s="121">
        <v>28.85</v>
      </c>
    </row>
    <row r="12" spans="1:31" s="122" customFormat="1" x14ac:dyDescent="0.2">
      <c r="A12" s="26"/>
      <c r="B12" s="26"/>
      <c r="C12" s="26"/>
      <c r="D12" s="144">
        <v>2004</v>
      </c>
      <c r="E12" s="145">
        <v>195.22993533699997</v>
      </c>
      <c r="F12" s="145">
        <v>26.994658935999997</v>
      </c>
      <c r="G12" s="133" t="s">
        <v>56</v>
      </c>
      <c r="H12" s="133">
        <v>23417.135026</v>
      </c>
      <c r="I12" s="133">
        <v>210187.73641899999</v>
      </c>
      <c r="J12" s="133">
        <f t="shared" si="0"/>
        <v>23.417135026</v>
      </c>
      <c r="K12" s="133">
        <f t="shared" si="1"/>
        <v>210.187736419</v>
      </c>
      <c r="L12" s="146">
        <f t="shared" si="2"/>
        <v>1.5974364749999808</v>
      </c>
      <c r="M12" s="133">
        <f t="shared" si="3"/>
        <v>90.211437887000002</v>
      </c>
      <c r="N12" s="147">
        <v>119.976298532</v>
      </c>
      <c r="O12" s="147">
        <v>7.1312945570000004</v>
      </c>
      <c r="P12" s="148">
        <v>25.116808284000005</v>
      </c>
      <c r="Q12" s="148">
        <v>4.8129688960000001</v>
      </c>
      <c r="R12" s="148">
        <v>11.949702067265596</v>
      </c>
      <c r="S12" s="148">
        <v>20.553192739659103</v>
      </c>
      <c r="T12" s="149">
        <f t="shared" si="4"/>
        <v>22.874622165000019</v>
      </c>
      <c r="U12" s="149">
        <f t="shared" si="4"/>
        <v>1.5107257940000007</v>
      </c>
      <c r="V12" s="150">
        <v>142.85092069700002</v>
      </c>
      <c r="W12" s="150">
        <v>8.6420203510000011</v>
      </c>
      <c r="X12" s="150">
        <v>67.96348975005516</v>
      </c>
      <c r="Y12" s="150">
        <v>36.904686851763813</v>
      </c>
      <c r="Z12" s="151">
        <v>9.8716759950000004</v>
      </c>
      <c r="AA12" s="151">
        <v>40.622570963000001</v>
      </c>
      <c r="AB12" s="151">
        <v>19.326803578121556</v>
      </c>
      <c r="AC12" s="151">
        <v>42.155780303779679</v>
      </c>
      <c r="AD12" s="152">
        <v>2004</v>
      </c>
      <c r="AE12" s="121">
        <v>38.299999999999997</v>
      </c>
    </row>
    <row r="13" spans="1:31" s="122" customFormat="1" x14ac:dyDescent="0.2">
      <c r="A13" s="26"/>
      <c r="B13" s="26"/>
      <c r="C13" s="26"/>
      <c r="D13" s="144">
        <v>2005</v>
      </c>
      <c r="E13" s="145">
        <v>230.27942811700007</v>
      </c>
      <c r="F13" s="145">
        <v>32.086934865000003</v>
      </c>
      <c r="G13" s="133" t="s">
        <v>57</v>
      </c>
      <c r="H13" s="133">
        <v>28617.3894</v>
      </c>
      <c r="I13" s="133">
        <v>272290.97922600002</v>
      </c>
      <c r="J13" s="133">
        <f t="shared" si="0"/>
        <v>28.6173894</v>
      </c>
      <c r="K13" s="133">
        <f t="shared" si="1"/>
        <v>272.29097922600005</v>
      </c>
      <c r="L13" s="146">
        <f t="shared" si="2"/>
        <v>2.4168482060000258</v>
      </c>
      <c r="M13" s="133">
        <f t="shared" si="3"/>
        <v>100.71611580300004</v>
      </c>
      <c r="N13" s="147">
        <v>171.57486342300001</v>
      </c>
      <c r="O13" s="147">
        <v>9.4467196839999996</v>
      </c>
      <c r="P13" s="148">
        <v>26.518207360000005</v>
      </c>
      <c r="Q13" s="148">
        <v>5.1613944410000006</v>
      </c>
      <c r="R13" s="148">
        <v>9.7389224701381067</v>
      </c>
      <c r="S13" s="148">
        <v>18.0358675239608</v>
      </c>
      <c r="T13" s="149">
        <f t="shared" si="4"/>
        <v>27.267850761000005</v>
      </c>
      <c r="U13" s="149">
        <f t="shared" si="4"/>
        <v>2.4651050599999991</v>
      </c>
      <c r="V13" s="150">
        <v>198.84271418400002</v>
      </c>
      <c r="W13" s="150">
        <v>11.911824743999999</v>
      </c>
      <c r="X13" s="150">
        <v>73.025817729702183</v>
      </c>
      <c r="Y13" s="150">
        <v>41.624428341461503</v>
      </c>
      <c r="Z13" s="151">
        <v>11.201613534</v>
      </c>
      <c r="AA13" s="151">
        <v>44.513209476</v>
      </c>
      <c r="AB13" s="151">
        <v>16.347662196717241</v>
      </c>
      <c r="AC13" s="151">
        <v>39.142681316696205</v>
      </c>
      <c r="AD13" s="152">
        <v>2005</v>
      </c>
      <c r="AE13" s="121">
        <v>54.43</v>
      </c>
    </row>
    <row r="14" spans="1:31" s="122" customFormat="1" x14ac:dyDescent="0.2">
      <c r="A14" s="26"/>
      <c r="B14" s="26"/>
      <c r="C14" s="26"/>
      <c r="D14" s="144">
        <v>2006</v>
      </c>
      <c r="E14" s="145">
        <v>276.55922140999996</v>
      </c>
      <c r="F14" s="145">
        <v>35.38002625299999</v>
      </c>
      <c r="G14" s="133" t="s">
        <v>58</v>
      </c>
      <c r="H14" s="133">
        <v>33443.827541999999</v>
      </c>
      <c r="I14" s="133">
        <v>328197.93689499999</v>
      </c>
      <c r="J14" s="133">
        <f t="shared" si="0"/>
        <v>33.443827542000001</v>
      </c>
      <c r="K14" s="133">
        <f t="shared" si="1"/>
        <v>328.197936895</v>
      </c>
      <c r="L14" s="146">
        <f t="shared" si="2"/>
        <v>2.9584060850000213</v>
      </c>
      <c r="M14" s="133">
        <f t="shared" si="3"/>
        <v>114.05476184999998</v>
      </c>
      <c r="N14" s="147">
        <v>214.14317504500002</v>
      </c>
      <c r="O14" s="147">
        <v>11.293119591</v>
      </c>
      <c r="P14" s="148">
        <v>28.142462659999961</v>
      </c>
      <c r="Q14" s="148">
        <v>5.980954077999999</v>
      </c>
      <c r="R14" s="148">
        <v>8.574844475333661</v>
      </c>
      <c r="S14" s="148">
        <v>17.88358126918606</v>
      </c>
      <c r="T14" s="149">
        <f t="shared" si="4"/>
        <v>35.480724947999988</v>
      </c>
      <c r="U14" s="149">
        <f t="shared" si="4"/>
        <v>3.1178941210000009</v>
      </c>
      <c r="V14" s="150">
        <v>249.62389999300001</v>
      </c>
      <c r="W14" s="150">
        <v>14.411013712000001</v>
      </c>
      <c r="X14" s="150">
        <v>76.058948558491977</v>
      </c>
      <c r="Y14" s="150">
        <v>43.090204594262168</v>
      </c>
      <c r="Z14" s="151">
        <v>12.980354139999999</v>
      </c>
      <c r="AA14" s="151">
        <v>47.473168157000003</v>
      </c>
      <c r="AB14" s="151">
        <v>14.464797861355247</v>
      </c>
      <c r="AC14" s="151">
        <v>38.812406037253929</v>
      </c>
      <c r="AD14" s="152">
        <v>2006</v>
      </c>
      <c r="AE14" s="121">
        <v>65.39</v>
      </c>
    </row>
    <row r="15" spans="1:31" s="122" customFormat="1" x14ac:dyDescent="0.2">
      <c r="A15" s="26"/>
      <c r="B15" s="26"/>
      <c r="C15" s="26"/>
      <c r="D15" s="144">
        <v>2007</v>
      </c>
      <c r="E15" s="145">
        <v>338.83400666700004</v>
      </c>
      <c r="F15" s="145">
        <v>42.36037067800001</v>
      </c>
      <c r="G15" s="133" t="s">
        <v>59</v>
      </c>
      <c r="H15" s="133">
        <v>42456.124134999998</v>
      </c>
      <c r="I15" s="133">
        <v>386423.45564399997</v>
      </c>
      <c r="J15" s="133">
        <f t="shared" si="0"/>
        <v>42.456124134999996</v>
      </c>
      <c r="K15" s="133">
        <f t="shared" si="1"/>
        <v>386.423455644</v>
      </c>
      <c r="L15" s="146">
        <f t="shared" si="2"/>
        <v>4.5068157110000371</v>
      </c>
      <c r="M15" s="133">
        <f t="shared" si="3"/>
        <v>141.230304203</v>
      </c>
      <c r="N15" s="147">
        <v>245.193151441</v>
      </c>
      <c r="O15" s="147">
        <v>13.765615379000002</v>
      </c>
      <c r="P15" s="148">
        <v>34.887491842000031</v>
      </c>
      <c r="Q15" s="148">
        <v>6.8069398940000001</v>
      </c>
      <c r="R15" s="148">
        <v>9.0283059510085231</v>
      </c>
      <c r="S15" s="148">
        <v>16.032881080608327</v>
      </c>
      <c r="T15" s="149">
        <f t="shared" si="4"/>
        <v>42.740684015999932</v>
      </c>
      <c r="U15" s="149">
        <f t="shared" si="4"/>
        <v>4.5861769219999982</v>
      </c>
      <c r="V15" s="150">
        <v>287.93383545699993</v>
      </c>
      <c r="W15" s="150">
        <v>18.351792301</v>
      </c>
      <c r="X15" s="150">
        <v>74.512515027624133</v>
      </c>
      <c r="Y15" s="150">
        <v>43.225312425236531</v>
      </c>
      <c r="Z15" s="151">
        <v>17.166452874999997</v>
      </c>
      <c r="AA15" s="151">
        <v>59.095312634000003</v>
      </c>
      <c r="AB15" s="151">
        <v>15.292889644991606</v>
      </c>
      <c r="AC15" s="151">
        <v>40.433396181938122</v>
      </c>
      <c r="AD15" s="152">
        <v>2007</v>
      </c>
      <c r="AE15" s="121">
        <v>72.69</v>
      </c>
    </row>
    <row r="16" spans="1:31" s="122" customFormat="1" x14ac:dyDescent="0.2">
      <c r="A16" s="26"/>
      <c r="B16" s="26"/>
      <c r="C16" s="26"/>
      <c r="D16" s="144">
        <v>2008</v>
      </c>
      <c r="E16" s="145">
        <v>433.81341224900001</v>
      </c>
      <c r="F16" s="145">
        <v>52.874258947999976</v>
      </c>
      <c r="G16" s="133" t="s">
        <v>60</v>
      </c>
      <c r="H16" s="133">
        <v>54927.284978000003</v>
      </c>
      <c r="I16" s="133">
        <v>495328.216686</v>
      </c>
      <c r="J16" s="133">
        <f t="shared" si="0"/>
        <v>54.927284978000003</v>
      </c>
      <c r="K16" s="133">
        <f t="shared" si="1"/>
        <v>495.32821668600002</v>
      </c>
      <c r="L16" s="146">
        <f t="shared" si="2"/>
        <v>1.4887509100001211</v>
      </c>
      <c r="M16" s="133">
        <f t="shared" si="3"/>
        <v>158.12886880799999</v>
      </c>
      <c r="N16" s="147">
        <v>337.19934787800003</v>
      </c>
      <c r="O16" s="147">
        <v>17.431649756999999</v>
      </c>
      <c r="P16" s="148">
        <v>37.524715730999972</v>
      </c>
      <c r="Q16" s="148">
        <v>8.8375069180000008</v>
      </c>
      <c r="R16" s="148">
        <v>7.5757274604825824</v>
      </c>
      <c r="S16" s="148">
        <v>16.089466139714869</v>
      </c>
      <c r="T16" s="149">
        <f t="shared" si="4"/>
        <v>50.081692140999905</v>
      </c>
      <c r="U16" s="149">
        <f t="shared" si="4"/>
        <v>5.8439968789999988</v>
      </c>
      <c r="V16" s="150">
        <v>387.28104001899993</v>
      </c>
      <c r="W16" s="150">
        <v>23.275646635999998</v>
      </c>
      <c r="X16" s="150">
        <v>78.186751122338421</v>
      </c>
      <c r="Y16" s="150">
        <v>42.375381643790661</v>
      </c>
      <c r="Z16" s="151">
        <v>22.591446746000003</v>
      </c>
      <c r="AA16" s="151">
        <v>69.033710025999994</v>
      </c>
      <c r="AB16" s="151">
        <v>13.936962947088086</v>
      </c>
      <c r="AC16" s="151">
        <v>41.129734985169101</v>
      </c>
      <c r="AD16" s="152">
        <v>2008</v>
      </c>
      <c r="AE16" s="121">
        <v>97.63</v>
      </c>
    </row>
    <row r="17" spans="1:31" s="122" customFormat="1" x14ac:dyDescent="0.2">
      <c r="A17" s="26"/>
      <c r="B17" s="26"/>
      <c r="C17" s="26"/>
      <c r="D17" s="144">
        <v>2009</v>
      </c>
      <c r="E17" s="145">
        <v>357.98758541800004</v>
      </c>
      <c r="F17" s="145">
        <v>48.157504394</v>
      </c>
      <c r="G17" s="133" t="s">
        <v>61</v>
      </c>
      <c r="H17" s="133">
        <v>51050.035118</v>
      </c>
      <c r="I17" s="133">
        <v>334858.81392799999</v>
      </c>
      <c r="J17" s="133">
        <f t="shared" si="0"/>
        <v>51.050035117999997</v>
      </c>
      <c r="K17" s="133">
        <f t="shared" si="1"/>
        <v>334.85881392799996</v>
      </c>
      <c r="L17" s="146">
        <f t="shared" si="2"/>
        <v>1.3069561579999629</v>
      </c>
      <c r="M17" s="133">
        <f t="shared" si="3"/>
        <v>125.97280383699996</v>
      </c>
      <c r="N17" s="147">
        <v>208.886010091</v>
      </c>
      <c r="O17" s="147">
        <v>15.578242739</v>
      </c>
      <c r="P17" s="148">
        <v>37.571354423000002</v>
      </c>
      <c r="Q17" s="148">
        <v>9.5600197000000016</v>
      </c>
      <c r="R17" s="148">
        <v>11.220058382897589</v>
      </c>
      <c r="S17" s="148">
        <v>18.726764198893147</v>
      </c>
      <c r="T17" s="149">
        <f t="shared" si="4"/>
        <v>37.227219168999994</v>
      </c>
      <c r="U17" s="149">
        <f t="shared" si="4"/>
        <v>4.9118470649999999</v>
      </c>
      <c r="V17" s="150">
        <v>246.11322926</v>
      </c>
      <c r="W17" s="150">
        <v>20.490089804</v>
      </c>
      <c r="X17" s="150">
        <v>73.49761123890211</v>
      </c>
      <c r="Y17" s="150">
        <v>40.137268772955828</v>
      </c>
      <c r="Z17" s="151">
        <v>20.830936093000002</v>
      </c>
      <c r="AA17" s="151">
        <v>49.867274086999998</v>
      </c>
      <c r="AB17" s="151">
        <v>14.89202971904519</v>
      </c>
      <c r="AC17" s="151">
        <v>40.804939790639068</v>
      </c>
      <c r="AD17" s="152">
        <v>2009</v>
      </c>
      <c r="AE17" s="121">
        <v>61.86</v>
      </c>
    </row>
    <row r="18" spans="1:31" s="122" customFormat="1" x14ac:dyDescent="0.2">
      <c r="A18" s="26"/>
      <c r="B18" s="26"/>
      <c r="C18" s="26"/>
      <c r="D18" s="144">
        <v>2010</v>
      </c>
      <c r="E18" s="145">
        <v>421.08399698199986</v>
      </c>
      <c r="F18" s="145">
        <v>67.752453896999995</v>
      </c>
      <c r="G18" s="133" t="s">
        <v>62</v>
      </c>
      <c r="H18" s="133">
        <v>70685.308443000002</v>
      </c>
      <c r="I18" s="133">
        <v>444656.19513200002</v>
      </c>
      <c r="J18" s="133">
        <f t="shared" si="0"/>
        <v>70.685308442999997</v>
      </c>
      <c r="K18" s="133">
        <f t="shared" si="1"/>
        <v>444.65619513200005</v>
      </c>
      <c r="L18" s="146">
        <f t="shared" si="2"/>
        <v>1.6401818510001149</v>
      </c>
      <c r="M18" s="133">
        <f t="shared" si="3"/>
        <v>163.36966610600007</v>
      </c>
      <c r="N18" s="147">
        <v>281.28652902599998</v>
      </c>
      <c r="O18" s="147">
        <v>19.880988772000002</v>
      </c>
      <c r="P18" s="148">
        <v>42.398492921999974</v>
      </c>
      <c r="Q18" s="148">
        <v>12.663794041999999</v>
      </c>
      <c r="R18" s="148">
        <v>9.5351180049147004</v>
      </c>
      <c r="S18" s="148">
        <v>17.915737118431007</v>
      </c>
      <c r="T18" s="149">
        <f t="shared" si="4"/>
        <v>57.813159693999978</v>
      </c>
      <c r="U18" s="149">
        <f t="shared" si="4"/>
        <v>6.791569109999994</v>
      </c>
      <c r="V18" s="150">
        <v>339.09968871999996</v>
      </c>
      <c r="W18" s="150">
        <v>26.672557881999996</v>
      </c>
      <c r="X18" s="150">
        <v>76.261096198004239</v>
      </c>
      <c r="Y18" s="150">
        <v>37.734231440057322</v>
      </c>
      <c r="Z18" s="151">
        <v>31.172892759</v>
      </c>
      <c r="AA18" s="151">
        <v>61.517831639000001</v>
      </c>
      <c r="AB18" s="151">
        <v>13.834920622378352</v>
      </c>
      <c r="AC18" s="151">
        <v>44.100950318604802</v>
      </c>
      <c r="AD18" s="152">
        <v>2010</v>
      </c>
      <c r="AE18" s="121">
        <v>79.63</v>
      </c>
    </row>
    <row r="19" spans="1:31" s="122" customFormat="1" x14ac:dyDescent="0.2">
      <c r="A19" s="26"/>
      <c r="B19" s="26"/>
      <c r="C19" s="26"/>
      <c r="D19" s="144">
        <v>2011</v>
      </c>
      <c r="E19" s="145">
        <v>500.14634066799982</v>
      </c>
      <c r="F19" s="145">
        <v>87.906153674999985</v>
      </c>
      <c r="G19" s="133" t="s">
        <v>63</v>
      </c>
      <c r="H19" s="133">
        <v>81890.475902999999</v>
      </c>
      <c r="I19" s="133">
        <v>536954.43251099996</v>
      </c>
      <c r="J19" s="133">
        <f t="shared" si="0"/>
        <v>81.890475902999995</v>
      </c>
      <c r="K19" s="133">
        <f t="shared" si="1"/>
        <v>536.95443251099994</v>
      </c>
      <c r="L19" s="146">
        <f t="shared" si="2"/>
        <v>1.7775087009999169</v>
      </c>
      <c r="M19" s="133">
        <f t="shared" si="3"/>
        <v>203.22992898899997</v>
      </c>
      <c r="N19" s="147">
        <v>333.72450352199996</v>
      </c>
      <c r="O19" s="147">
        <v>23.950019430000001</v>
      </c>
      <c r="P19" s="148">
        <v>49.978440481000035</v>
      </c>
      <c r="Q19" s="148">
        <v>14.958104291</v>
      </c>
      <c r="R19" s="148">
        <v>9.3077619728888603</v>
      </c>
      <c r="S19" s="148">
        <v>18.265987742845716</v>
      </c>
      <c r="T19" s="149">
        <f t="shared" si="4"/>
        <v>83.123232355000027</v>
      </c>
      <c r="U19" s="149">
        <f t="shared" si="4"/>
        <v>7.3403307580000003</v>
      </c>
      <c r="V19" s="150">
        <v>416.84773587699999</v>
      </c>
      <c r="W19" s="150">
        <v>31.290350188000001</v>
      </c>
      <c r="X19" s="150">
        <v>77.631864202640784</v>
      </c>
      <c r="Y19" s="150">
        <v>38.209999200717434</v>
      </c>
      <c r="Z19" s="151">
        <v>35.524741554999999</v>
      </c>
      <c r="AA19" s="151">
        <v>68.350747451999993</v>
      </c>
      <c r="AB19" s="151">
        <v>12.729338527361866</v>
      </c>
      <c r="AC19" s="151">
        <v>43.380797538750876</v>
      </c>
      <c r="AD19" s="152">
        <v>2011</v>
      </c>
      <c r="AE19" s="121">
        <v>110.93</v>
      </c>
    </row>
    <row r="20" spans="1:31" s="122" customFormat="1" x14ac:dyDescent="0.2">
      <c r="A20" s="26"/>
      <c r="B20" s="26"/>
      <c r="C20" s="26"/>
      <c r="D20" s="144">
        <v>2012</v>
      </c>
      <c r="E20" s="145">
        <v>530.493133629</v>
      </c>
      <c r="F20" s="145">
        <v>89.288742949999985</v>
      </c>
      <c r="G20" s="133" t="s">
        <v>64</v>
      </c>
      <c r="H20" s="133">
        <v>85392.955289000005</v>
      </c>
      <c r="I20" s="133">
        <v>552083.56876699999</v>
      </c>
      <c r="J20" s="133">
        <f t="shared" si="0"/>
        <v>85.392955289</v>
      </c>
      <c r="K20" s="133">
        <f t="shared" si="1"/>
        <v>552.08356876699997</v>
      </c>
      <c r="L20" s="146">
        <f t="shared" si="2"/>
        <v>1.9621119169999375</v>
      </c>
      <c r="M20" s="133">
        <f t="shared" si="3"/>
        <v>194.45681934199996</v>
      </c>
      <c r="N20" s="147">
        <v>357.62674942500001</v>
      </c>
      <c r="O20" s="147">
        <v>25.722193359000002</v>
      </c>
      <c r="P20" s="148">
        <v>46.905213180000025</v>
      </c>
      <c r="Q20" s="148">
        <v>15.157604943000001</v>
      </c>
      <c r="R20" s="148">
        <v>8.4960349906366783</v>
      </c>
      <c r="S20" s="148">
        <v>17.750416169227659</v>
      </c>
      <c r="T20" s="149">
        <f t="shared" si="4"/>
        <v>81.914011399999993</v>
      </c>
      <c r="U20" s="149">
        <f t="shared" si="4"/>
        <v>8.1740061109999971</v>
      </c>
      <c r="V20" s="150">
        <v>439.54076082500001</v>
      </c>
      <c r="W20" s="150">
        <v>33.896199469999999</v>
      </c>
      <c r="X20" s="150">
        <v>79.614896311196446</v>
      </c>
      <c r="Y20" s="150">
        <v>39.69437450113216</v>
      </c>
      <c r="Z20" s="151">
        <v>36.094220811</v>
      </c>
      <c r="AA20" s="151">
        <v>63.675482844999998</v>
      </c>
      <c r="AB20" s="151">
        <v>11.533667445892316</v>
      </c>
      <c r="AC20" s="151">
        <v>42.268382314260435</v>
      </c>
      <c r="AD20" s="152">
        <v>2012</v>
      </c>
      <c r="AE20" s="121">
        <v>111.96</v>
      </c>
    </row>
    <row r="21" spans="1:31" s="122" customFormat="1" x14ac:dyDescent="0.2">
      <c r="A21" s="26"/>
      <c r="B21" s="26"/>
      <c r="C21" s="26"/>
      <c r="D21" s="144">
        <v>2013</v>
      </c>
      <c r="E21" s="145">
        <v>550.77817234599979</v>
      </c>
      <c r="F21" s="145">
        <v>92.299475427000004</v>
      </c>
      <c r="G21" s="133" t="s">
        <v>65</v>
      </c>
      <c r="H21" s="133">
        <v>86557.918550999995</v>
      </c>
      <c r="I21" s="133">
        <v>504083.05677899998</v>
      </c>
      <c r="J21" s="133">
        <f t="shared" si="0"/>
        <v>86.557918551</v>
      </c>
      <c r="K21" s="133">
        <f t="shared" si="1"/>
        <v>504.083056779</v>
      </c>
      <c r="L21" s="146">
        <f t="shared" si="2"/>
        <v>1.952300894000004</v>
      </c>
      <c r="M21" s="133">
        <f t="shared" si="3"/>
        <v>191.49435819399997</v>
      </c>
      <c r="N21" s="147">
        <v>312.58869858500003</v>
      </c>
      <c r="O21" s="147">
        <v>23.499619674000002</v>
      </c>
      <c r="P21" s="148">
        <v>46.305927921000027</v>
      </c>
      <c r="Q21" s="148">
        <v>15.965120649000001</v>
      </c>
      <c r="R21" s="148">
        <v>9.1861702745747031</v>
      </c>
      <c r="S21" s="148">
        <v>18.444436876787112</v>
      </c>
      <c r="T21" s="149">
        <f t="shared" si="4"/>
        <v>79.552907629999936</v>
      </c>
      <c r="U21" s="149">
        <f t="shared" si="4"/>
        <v>8.6049314129999956</v>
      </c>
      <c r="V21" s="150">
        <v>392.14160621499997</v>
      </c>
      <c r="W21" s="150">
        <v>32.104551086999997</v>
      </c>
      <c r="X21" s="150">
        <v>77.793054327339277</v>
      </c>
      <c r="Y21" s="150">
        <v>37.090253121190727</v>
      </c>
      <c r="Z21" s="151">
        <v>38.162087299</v>
      </c>
      <c r="AA21" s="151">
        <v>63.683221748999998</v>
      </c>
      <c r="AB21" s="151">
        <v>12.633477934355566</v>
      </c>
      <c r="AC21" s="151">
        <v>44.088499282148135</v>
      </c>
      <c r="AD21" s="152">
        <v>2013</v>
      </c>
      <c r="AE21" s="121">
        <v>108.85</v>
      </c>
    </row>
    <row r="22" spans="1:31" s="122" customFormat="1" x14ac:dyDescent="0.2">
      <c r="A22" s="26"/>
      <c r="B22" s="26"/>
      <c r="C22" s="26"/>
      <c r="D22" s="144">
        <v>2014</v>
      </c>
      <c r="E22" s="145">
        <v>571.39378532999979</v>
      </c>
      <c r="F22" s="145">
        <v>93.34995317100001</v>
      </c>
      <c r="G22" s="133" t="s">
        <v>66</v>
      </c>
      <c r="H22" s="133">
        <v>87794.678436999995</v>
      </c>
      <c r="I22" s="133">
        <v>476014.44777000003</v>
      </c>
      <c r="J22" s="133">
        <f t="shared" si="0"/>
        <v>87.794678437000002</v>
      </c>
      <c r="K22" s="133">
        <f t="shared" si="1"/>
        <v>476.01444777</v>
      </c>
      <c r="L22" s="146">
        <f t="shared" si="2"/>
        <v>2.0975737460000374</v>
      </c>
      <c r="M22" s="133">
        <f t="shared" si="3"/>
        <v>201.722064832</v>
      </c>
      <c r="N22" s="147">
        <v>274.292382938</v>
      </c>
      <c r="O22" s="147">
        <v>27.131727632999997</v>
      </c>
      <c r="P22" s="148">
        <v>50.775418927999965</v>
      </c>
      <c r="Q22" s="148">
        <v>15.462715572999997</v>
      </c>
      <c r="R22" s="148">
        <v>10.666781053782962</v>
      </c>
      <c r="S22" s="148">
        <v>17.61236084951981</v>
      </c>
      <c r="T22" s="149">
        <f t="shared" si="4"/>
        <v>79.055346165000003</v>
      </c>
      <c r="U22" s="149">
        <f t="shared" si="4"/>
        <v>8.8334574140000015</v>
      </c>
      <c r="V22" s="150">
        <v>353.34772910300001</v>
      </c>
      <c r="W22" s="150">
        <v>35.965185046999999</v>
      </c>
      <c r="X22" s="150">
        <v>74.230463121096292</v>
      </c>
      <c r="Y22" s="150">
        <v>40.965108235811833</v>
      </c>
      <c r="Z22" s="151">
        <v>36.165529059999997</v>
      </c>
      <c r="AA22" s="151">
        <v>69.793725992999995</v>
      </c>
      <c r="AB22" s="151">
        <v>14.66210244667255</v>
      </c>
      <c r="AC22" s="151">
        <v>41.193304313941745</v>
      </c>
      <c r="AD22" s="152">
        <v>2014</v>
      </c>
      <c r="AE22" s="121">
        <v>98.93</v>
      </c>
    </row>
    <row r="23" spans="1:31" s="122" customFormat="1" x14ac:dyDescent="0.2">
      <c r="A23" s="26"/>
      <c r="B23" s="26"/>
      <c r="C23" s="26"/>
      <c r="D23" s="144">
        <v>2015</v>
      </c>
      <c r="E23" s="145">
        <v>481.25752604699994</v>
      </c>
      <c r="F23" s="145">
        <v>74.977840666999981</v>
      </c>
      <c r="G23" s="133" t="s">
        <v>67</v>
      </c>
      <c r="H23" s="133">
        <v>70333.864042999994</v>
      </c>
      <c r="I23" s="133">
        <v>325396.53872000001</v>
      </c>
      <c r="J23" s="133">
        <f t="shared" si="0"/>
        <v>70.333864042999991</v>
      </c>
      <c r="K23" s="133">
        <f t="shared" si="1"/>
        <v>325.39653872000002</v>
      </c>
      <c r="L23" s="146">
        <f t="shared" si="2"/>
        <v>1.941646160000019</v>
      </c>
      <c r="M23" s="133">
        <f t="shared" si="3"/>
        <v>179.41899800900001</v>
      </c>
      <c r="N23" s="147">
        <v>145.97754071100002</v>
      </c>
      <c r="O23" s="147">
        <v>15.987987091000001</v>
      </c>
      <c r="P23" s="148">
        <v>49.782291855999993</v>
      </c>
      <c r="Q23" s="148">
        <v>14.258015090000001</v>
      </c>
      <c r="R23" s="148">
        <v>15.298961707406816</v>
      </c>
      <c r="S23" s="148">
        <v>20.271906405260324</v>
      </c>
      <c r="T23" s="149">
        <f t="shared" si="4"/>
        <v>64.097601091999991</v>
      </c>
      <c r="U23" s="149">
        <f t="shared" si="4"/>
        <v>6.8909951320000005</v>
      </c>
      <c r="V23" s="150">
        <v>210.07514180300001</v>
      </c>
      <c r="W23" s="150">
        <v>22.878982223000001</v>
      </c>
      <c r="X23" s="150">
        <v>64.559734602391472</v>
      </c>
      <c r="Y23" s="150">
        <v>32.529113158083405</v>
      </c>
      <c r="Z23" s="151">
        <v>32.830477156000001</v>
      </c>
      <c r="AA23" s="151">
        <v>63.597458900999996</v>
      </c>
      <c r="AB23" s="151">
        <v>19.544602149479186</v>
      </c>
      <c r="AC23" s="151">
        <v>46.67805132379538</v>
      </c>
      <c r="AD23" s="152">
        <v>2015</v>
      </c>
      <c r="AE23" s="121">
        <v>52.37</v>
      </c>
    </row>
    <row r="24" spans="1:31" s="122" customFormat="1" x14ac:dyDescent="0.2">
      <c r="A24" s="26"/>
      <c r="B24" s="26"/>
      <c r="C24" s="26"/>
      <c r="D24" s="144">
        <v>2016</v>
      </c>
      <c r="E24" s="145">
        <v>440.63622628500013</v>
      </c>
      <c r="F24" s="145">
        <v>68.473751915999998</v>
      </c>
      <c r="G24" s="133" t="s">
        <v>68</v>
      </c>
      <c r="H24" s="133">
        <v>66104.307719999997</v>
      </c>
      <c r="I24" s="133">
        <v>292708.40364999999</v>
      </c>
      <c r="J24" s="133">
        <f t="shared" si="0"/>
        <v>66.104307719999994</v>
      </c>
      <c r="K24" s="133">
        <f t="shared" si="1"/>
        <v>292.70840364999998</v>
      </c>
      <c r="L24" s="146">
        <f t="shared" si="2"/>
        <v>1.3251900519999964</v>
      </c>
      <c r="M24" s="133">
        <f t="shared" si="3"/>
        <v>183.14152270399998</v>
      </c>
      <c r="N24" s="147">
        <v>109.566880946</v>
      </c>
      <c r="O24" s="147">
        <v>13.990054469</v>
      </c>
      <c r="P24" s="148">
        <v>49.687130468999989</v>
      </c>
      <c r="Q24" s="148">
        <v>14.671378281000003</v>
      </c>
      <c r="R24" s="148">
        <v>16.974958644649078</v>
      </c>
      <c r="S24" s="148">
        <v>22.194284740328872</v>
      </c>
      <c r="T24" s="149">
        <f t="shared" si="4"/>
        <v>68.344500044</v>
      </c>
      <c r="U24" s="149">
        <f t="shared" si="4"/>
        <v>7.4835203029999988</v>
      </c>
      <c r="V24" s="150">
        <v>177.91138099</v>
      </c>
      <c r="W24" s="150">
        <v>21.473574771999999</v>
      </c>
      <c r="X24" s="150">
        <v>60.781097765383549</v>
      </c>
      <c r="Y24" s="150">
        <v>32.48438038706383</v>
      </c>
      <c r="Z24" s="151">
        <v>29.638308611999999</v>
      </c>
      <c r="AA24" s="151">
        <v>63.784702139000004</v>
      </c>
      <c r="AB24" s="151">
        <v>21.791209730783553</v>
      </c>
      <c r="AC24" s="151">
        <v>44.835669011980087</v>
      </c>
      <c r="AD24" s="152">
        <v>2016</v>
      </c>
      <c r="AE24" s="121">
        <v>44.04</v>
      </c>
    </row>
    <row r="25" spans="1:31" s="122" customFormat="1" x14ac:dyDescent="0.2">
      <c r="A25" s="26"/>
      <c r="B25" s="26"/>
      <c r="C25" s="26"/>
      <c r="D25" s="144">
        <v>2017</v>
      </c>
      <c r="E25" s="145">
        <v>463.57246733799985</v>
      </c>
      <c r="F25" s="145">
        <v>70.113783888</v>
      </c>
      <c r="G25" s="133" t="s">
        <v>69</v>
      </c>
      <c r="H25" s="133">
        <v>67906.793479</v>
      </c>
      <c r="I25" s="133">
        <v>362598.04528399999</v>
      </c>
      <c r="J25" s="133">
        <f t="shared" si="0"/>
        <v>67.906793479000001</v>
      </c>
      <c r="K25" s="133">
        <f t="shared" si="1"/>
        <v>362.59804528399997</v>
      </c>
      <c r="L25" s="146">
        <f t="shared" si="2"/>
        <v>1.6970292619999867</v>
      </c>
      <c r="M25" s="133">
        <f t="shared" si="3"/>
        <v>208.59689623299997</v>
      </c>
      <c r="N25" s="147">
        <v>154.001149051</v>
      </c>
      <c r="O25" s="147">
        <v>13.707803237</v>
      </c>
      <c r="P25" s="148">
        <v>56.04754062300001</v>
      </c>
      <c r="Q25" s="148">
        <v>15.575183148000004</v>
      </c>
      <c r="R25" s="148">
        <v>15.457209809032902</v>
      </c>
      <c r="S25" s="148">
        <v>22.936119274747657</v>
      </c>
      <c r="T25" s="149">
        <f t="shared" si="4"/>
        <v>80.264830626999981</v>
      </c>
      <c r="U25" s="149">
        <f t="shared" si="4"/>
        <v>7.9689486909999978</v>
      </c>
      <c r="V25" s="150">
        <v>234.26597967799998</v>
      </c>
      <c r="W25" s="150">
        <v>21.676751927999998</v>
      </c>
      <c r="X25" s="150">
        <v>64.60762343451529</v>
      </c>
      <c r="Y25" s="150">
        <v>31.921330425804122</v>
      </c>
      <c r="Z25" s="151">
        <v>30.570194286000003</v>
      </c>
      <c r="AA25" s="151">
        <v>70.587495720999996</v>
      </c>
      <c r="AB25" s="151">
        <v>19.467147338236007</v>
      </c>
      <c r="AC25" s="151">
        <v>45.01787335232337</v>
      </c>
      <c r="AD25" s="152">
        <v>2017</v>
      </c>
      <c r="AE25" s="121">
        <v>54.39</v>
      </c>
    </row>
    <row r="26" spans="1:31" s="122" customFormat="1" x14ac:dyDescent="0.2">
      <c r="A26" s="26"/>
      <c r="B26" s="26"/>
      <c r="C26" s="26"/>
      <c r="D26" s="144">
        <v>2018</v>
      </c>
      <c r="E26" s="145">
        <v>505.76037855499993</v>
      </c>
      <c r="F26" s="145">
        <v>75.851558205999979</v>
      </c>
      <c r="G26" s="133" t="s">
        <v>70</v>
      </c>
      <c r="H26" s="133">
        <v>74865.220690000002</v>
      </c>
      <c r="I26" s="133">
        <v>420228.349124</v>
      </c>
      <c r="J26" s="133">
        <f t="shared" si="0"/>
        <v>74.865220690000001</v>
      </c>
      <c r="K26" s="133">
        <f t="shared" si="1"/>
        <v>420.22834912399998</v>
      </c>
      <c r="L26" s="146">
        <f t="shared" si="2"/>
        <v>1.7889858089999109</v>
      </c>
      <c r="M26" s="133">
        <f t="shared" si="3"/>
        <v>226.82966825199998</v>
      </c>
      <c r="N26" s="147">
        <v>193.398680872</v>
      </c>
      <c r="O26" s="147">
        <v>18.102187571999998</v>
      </c>
      <c r="P26" s="148">
        <v>57.194879543000027</v>
      </c>
      <c r="Q26" s="148">
        <v>15.9010459</v>
      </c>
      <c r="R26" s="148">
        <v>13.610428630583202</v>
      </c>
      <c r="S26" s="148">
        <v>21.239563249058794</v>
      </c>
      <c r="T26" s="149">
        <f t="shared" si="4"/>
        <v>87.355385163000051</v>
      </c>
      <c r="U26" s="149">
        <f t="shared" si="4"/>
        <v>8.0698711620000054</v>
      </c>
      <c r="V26" s="150">
        <v>280.75406603500005</v>
      </c>
      <c r="W26" s="150">
        <v>26.172058734000004</v>
      </c>
      <c r="X26" s="150">
        <v>66.809882441357075</v>
      </c>
      <c r="Y26" s="150">
        <v>34.958901466907569</v>
      </c>
      <c r="Z26" s="151">
        <v>32.700731515000001</v>
      </c>
      <c r="AA26" s="151">
        <v>80.490417737000001</v>
      </c>
      <c r="AB26" s="151">
        <v>19.153971383603409</v>
      </c>
      <c r="AC26" s="151">
        <v>43.679469870804702</v>
      </c>
      <c r="AD26" s="152">
        <v>2018</v>
      </c>
      <c r="AE26" s="121">
        <v>71.069999999999993</v>
      </c>
    </row>
    <row r="27" spans="1:31" s="122" customFormat="1" x14ac:dyDescent="0.2">
      <c r="A27" s="26"/>
      <c r="B27" s="26"/>
      <c r="C27" s="26"/>
      <c r="D27" s="144">
        <v>2019</v>
      </c>
      <c r="E27" s="145">
        <v>509.61979492499989</v>
      </c>
      <c r="F27" s="145">
        <v>78.442849820000035</v>
      </c>
      <c r="G27" s="133" t="s">
        <v>71</v>
      </c>
      <c r="H27" s="133">
        <v>73974.245607000004</v>
      </c>
      <c r="I27" s="133">
        <v>403028.93897100003</v>
      </c>
      <c r="J27" s="133">
        <f t="shared" si="0"/>
        <v>73.974245607</v>
      </c>
      <c r="K27" s="133">
        <f t="shared" si="1"/>
        <v>403.028938971</v>
      </c>
      <c r="L27" s="146">
        <f t="shared" si="2"/>
        <v>1.2737770230000507</v>
      </c>
      <c r="M27" s="133">
        <f t="shared" si="3"/>
        <v>221.29126772000001</v>
      </c>
      <c r="N27" s="147">
        <v>181.73767125099999</v>
      </c>
      <c r="O27" s="147">
        <v>17.767545436999999</v>
      </c>
      <c r="P27" s="148">
        <v>58.327239347999985</v>
      </c>
      <c r="Q27" s="148">
        <v>15.897258050999998</v>
      </c>
      <c r="R27" s="148">
        <v>14.472221150401543</v>
      </c>
      <c r="S27" s="148">
        <v>21.490260455587094</v>
      </c>
      <c r="T27" s="149">
        <f t="shared" si="4"/>
        <v>83.699469401999977</v>
      </c>
      <c r="U27" s="149">
        <f t="shared" si="4"/>
        <v>8.3304042560000013</v>
      </c>
      <c r="V27" s="150">
        <v>265.43714065299997</v>
      </c>
      <c r="W27" s="150">
        <v>26.097949693</v>
      </c>
      <c r="X27" s="150">
        <v>65.860566075157081</v>
      </c>
      <c r="Y27" s="150">
        <v>35.279778088781768</v>
      </c>
      <c r="Z27" s="151">
        <v>31.916243896000001</v>
      </c>
      <c r="AA27" s="151">
        <v>77.990781947000002</v>
      </c>
      <c r="AB27" s="151">
        <v>19.351161766726591</v>
      </c>
      <c r="AC27" s="151">
        <v>43.145075200307069</v>
      </c>
      <c r="AD27" s="152">
        <v>2019</v>
      </c>
      <c r="AE27" s="121">
        <v>64.03</v>
      </c>
    </row>
    <row r="28" spans="1:31" s="122" customFormat="1" x14ac:dyDescent="0.2">
      <c r="A28" s="26"/>
      <c r="B28" s="26"/>
      <c r="C28" s="26"/>
      <c r="D28" s="110"/>
      <c r="E28" s="110"/>
      <c r="F28" s="110"/>
      <c r="G28" s="133"/>
      <c r="H28" s="113"/>
      <c r="I28" s="113"/>
      <c r="J28" s="113"/>
      <c r="K28" s="113"/>
      <c r="L28" s="112"/>
      <c r="M28" s="113"/>
      <c r="N28" s="114"/>
      <c r="O28" s="114"/>
      <c r="P28" s="115"/>
      <c r="Q28" s="115"/>
      <c r="R28" s="116"/>
      <c r="S28" s="116"/>
      <c r="T28" s="117"/>
      <c r="U28" s="117"/>
      <c r="V28" s="118"/>
      <c r="W28" s="118"/>
      <c r="X28" s="119"/>
      <c r="Y28" s="119"/>
      <c r="Z28" s="120"/>
      <c r="AA28" s="120"/>
      <c r="AB28" s="120"/>
      <c r="AC28" s="120"/>
      <c r="AD28" s="153"/>
      <c r="AE28" s="121"/>
    </row>
    <row r="29" spans="1:31" s="104" customFormat="1" x14ac:dyDescent="0.2">
      <c r="A29" s="35"/>
      <c r="B29" s="35"/>
      <c r="C29" s="35"/>
      <c r="N29" s="105"/>
      <c r="O29" s="105"/>
      <c r="P29" s="106"/>
      <c r="Q29" s="106"/>
      <c r="R29" s="107"/>
      <c r="S29" s="107"/>
      <c r="T29" s="107"/>
      <c r="U29" s="107"/>
      <c r="V29" s="105"/>
      <c r="W29" s="105"/>
      <c r="AE29" s="108"/>
    </row>
    <row r="30" spans="1:31" s="104" customFormat="1" x14ac:dyDescent="0.2">
      <c r="A30" s="35"/>
      <c r="B30" s="35"/>
      <c r="C30" s="35"/>
      <c r="N30" s="105"/>
      <c r="O30" s="105"/>
      <c r="P30" s="106"/>
      <c r="Q30" s="106"/>
      <c r="R30" s="107"/>
      <c r="S30" s="107"/>
      <c r="T30" s="107"/>
      <c r="U30" s="107"/>
      <c r="V30" s="105"/>
      <c r="W30" s="105"/>
      <c r="AE30" s="108"/>
    </row>
    <row r="31" spans="1:31" s="155" customFormat="1" x14ac:dyDescent="0.2">
      <c r="A31" s="154"/>
      <c r="B31" s="154"/>
      <c r="C31" s="154"/>
      <c r="N31" s="156"/>
      <c r="O31" s="156"/>
      <c r="P31" s="157"/>
      <c r="Q31" s="157"/>
      <c r="R31" s="158"/>
      <c r="S31" s="158"/>
      <c r="T31" s="158"/>
      <c r="U31" s="158"/>
      <c r="V31" s="156"/>
      <c r="W31" s="156"/>
      <c r="AE31" s="159"/>
    </row>
    <row r="32" spans="1:31" s="161" customFormat="1" x14ac:dyDescent="0.2">
      <c r="A32" s="160"/>
      <c r="B32" s="160"/>
      <c r="C32" s="160"/>
      <c r="N32" s="162"/>
      <c r="O32" s="162"/>
      <c r="P32" s="163"/>
      <c r="Q32" s="163"/>
      <c r="R32" s="164"/>
      <c r="S32" s="164"/>
      <c r="T32" s="164"/>
      <c r="U32" s="164"/>
      <c r="V32" s="162"/>
      <c r="W32" s="162"/>
      <c r="AE32" s="165"/>
    </row>
    <row r="33" spans="1:31" s="161" customFormat="1" x14ac:dyDescent="0.2">
      <c r="A33" s="160"/>
      <c r="B33" s="160"/>
      <c r="C33" s="160"/>
      <c r="N33" s="162"/>
      <c r="O33" s="162"/>
      <c r="P33" s="163"/>
      <c r="Q33" s="163"/>
      <c r="R33" s="164"/>
      <c r="S33" s="164"/>
      <c r="T33" s="164"/>
      <c r="U33" s="164"/>
      <c r="V33" s="162"/>
      <c r="W33" s="162"/>
      <c r="AE33" s="165"/>
    </row>
    <row r="34" spans="1:31" s="161" customFormat="1" x14ac:dyDescent="0.2">
      <c r="A34" s="160"/>
      <c r="B34" s="160"/>
      <c r="C34" s="160"/>
      <c r="D34" s="100" t="s">
        <v>542</v>
      </c>
      <c r="N34" s="162"/>
      <c r="O34" s="162"/>
      <c r="P34" s="163"/>
      <c r="Q34" s="163"/>
      <c r="R34" s="164"/>
      <c r="S34" s="164"/>
      <c r="T34" s="164"/>
      <c r="U34" s="164"/>
      <c r="V34" s="162"/>
      <c r="W34" s="162"/>
      <c r="AE34" s="165"/>
    </row>
    <row r="68" spans="4:4" x14ac:dyDescent="0.2">
      <c r="D68" s="181" t="s">
        <v>361</v>
      </c>
    </row>
  </sheetData>
  <mergeCells count="2">
    <mergeCell ref="G5:K5"/>
    <mergeCell ref="E7:F7"/>
  </mergeCells>
  <pageMargins left="0.7" right="0.7" top="0.78740157499999996" bottom="0.78740157499999996" header="0.3" footer="0.3"/>
  <pageSetup orientation="portrait" r:id="rId1"/>
  <ignoredErrors>
    <ignoredError sqref="G9:G27"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B49705E044DBD42AE97A97ED374F857" ma:contentTypeVersion="13" ma:contentTypeDescription="Create a new document." ma:contentTypeScope="" ma:versionID="5ee2729e3bd84404e3b1e6c79118d3d5">
  <xsd:schema xmlns:xsd="http://www.w3.org/2001/XMLSchema" xmlns:xs="http://www.w3.org/2001/XMLSchema" xmlns:p="http://schemas.microsoft.com/office/2006/metadata/properties" xmlns:ns2="608ee0b1-939b-4c94-8f68-545dff832e83" xmlns:ns3="7728328e-3163-4cfd-9b18-7ec80736ee8c" targetNamespace="http://schemas.microsoft.com/office/2006/metadata/properties" ma:root="true" ma:fieldsID="76a58e570230a6879593dc2cc31c4661" ns2:_="" ns3:_="">
    <xsd:import namespace="608ee0b1-939b-4c94-8f68-545dff832e83"/>
    <xsd:import namespace="7728328e-3163-4cfd-9b18-7ec80736ee8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8ee0b1-939b-4c94-8f68-545dff832e8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728328e-3163-4cfd-9b18-7ec80736ee8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7B7B93-C1D1-4B3B-BD22-13A7B5E854E6}"/>
</file>

<file path=customXml/itemProps2.xml><?xml version="1.0" encoding="utf-8"?>
<ds:datastoreItem xmlns:ds="http://schemas.openxmlformats.org/officeDocument/2006/customXml" ds:itemID="{2DF89E2C-7694-4D78-A32D-425EEF1A359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6AC9610-33E8-4C02-A0A6-EB69BB78B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36</vt:i4>
      </vt:variant>
      <vt:variant>
        <vt:lpstr>Named Ranges</vt:lpstr>
      </vt:variant>
      <vt:variant>
        <vt:i4>1</vt:i4>
      </vt:variant>
    </vt:vector>
  </HeadingPairs>
  <TitlesOfParts>
    <vt:vector size="37" baseType="lpstr">
      <vt:lpstr>Table of Contents</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lpstr>Figure 21</vt:lpstr>
      <vt:lpstr>Figure 22</vt:lpstr>
      <vt:lpstr>Figure 23</vt:lpstr>
      <vt:lpstr>Figure 24</vt:lpstr>
      <vt:lpstr>Figure 25</vt:lpstr>
      <vt:lpstr>Figure 26</vt:lpstr>
      <vt:lpstr>Figure 27</vt:lpstr>
      <vt:lpstr>Figure 29</vt:lpstr>
      <vt:lpstr>Table 1</vt:lpstr>
      <vt:lpstr>Table 2</vt:lpstr>
      <vt:lpstr>Table 3</vt:lpstr>
      <vt:lpstr>Table 4</vt:lpstr>
      <vt:lpstr>Table 5</vt:lpstr>
      <vt:lpstr>Table 6</vt:lpstr>
      <vt:lpstr>Table 7</vt:lpstr>
      <vt:lpstr>Table 8</vt:lpstr>
      <vt:lpstr>Table 9</vt:lpstr>
      <vt:lpstr>ICT data</vt:lpstr>
      <vt:lpstr>Complementarity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Komi Tsowou</dc:creator>
  <cp:keywords/>
  <dc:description/>
  <cp:lastModifiedBy>Microsoft Office User</cp:lastModifiedBy>
  <cp:revision/>
  <dcterms:created xsi:type="dcterms:W3CDTF">2020-12-09T12:08:39Z</dcterms:created>
  <dcterms:modified xsi:type="dcterms:W3CDTF">2021-11-15T08:57:16Z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0x0101006B49705E044DBD42AE97A97ED374F857</vt:lpwstr>
  </property>
</Properties>
</file>